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tabRatio="741" activeTab="13"/>
  </bookViews>
  <sheets>
    <sheet name="ГБ1" sheetId="1" r:id="rId1"/>
    <sheet name="ГБ2" sheetId="2" r:id="rId2"/>
    <sheet name="ГБ3" sheetId="3" r:id="rId3"/>
    <sheet name="ГБ4" sheetId="4" r:id="rId4"/>
    <sheet name="ГМ1" sheetId="5" r:id="rId5"/>
    <sheet name="ГМ2" sheetId="6" r:id="rId6"/>
    <sheet name="ГМ3" sheetId="7" r:id="rId7"/>
    <sheet name="ГМ4" sheetId="8" r:id="rId8"/>
    <sheet name="ГО1" sheetId="9" r:id="rId9"/>
    <sheet name="ГО2" sheetId="10" r:id="rId10"/>
    <sheet name="ГО3" sheetId="11" r:id="rId11"/>
    <sheet name="ГТК1" sheetId="12" r:id="rId12"/>
    <sheet name="ГТК2" sheetId="13" r:id="rId13"/>
    <sheet name="ГТК3" sheetId="14" r:id="rId14"/>
    <sheet name="ГТК4" sheetId="15" r:id="rId15"/>
    <sheet name="ДДМ" sheetId="16" r:id="rId16"/>
    <sheet name="ИАЦК" sheetId="17" r:id="rId17"/>
    <sheet name="ОНМЦ" sheetId="18" r:id="rId18"/>
    <sheet name="ВР" sheetId="19" r:id="rId19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библиотеки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2" authorId="0">
      <text>
        <r>
          <rPr>
            <b/>
            <sz val="9"/>
            <rFont val="Tahoma"/>
            <family val="2"/>
          </rPr>
          <t>Возможная ошибка: число работников с  образованием превышает численность основного персонала</t>
        </r>
      </text>
    </comment>
    <comment ref="C27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8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30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10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учреждения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нет-0, 
частично-0,5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2" authorId="0">
      <text>
        <r>
          <rPr>
            <b/>
            <sz val="9"/>
            <rFont val="Tahoma"/>
            <family val="2"/>
          </rPr>
          <t>Возможная ошибка: число преподавателей, имеющих высшую и первую квалификационную категорию превышает общую численность преподавателей</t>
        </r>
      </text>
    </comment>
    <comment ref="C17" authorId="0">
      <text>
        <r>
          <rPr>
            <b/>
            <sz val="9"/>
            <rFont val="Tahoma"/>
            <family val="2"/>
          </rPr>
          <t>Возможная ошибка: число конкурсов, отмеченных наградами, превышает общее число конкурсов, в которых приняли участие обучающиеся СПО</t>
        </r>
      </text>
    </comment>
    <comment ref="C21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2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3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24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11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учреждения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нет-0, 
частично-0,5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2" authorId="0">
      <text>
        <r>
          <rPr>
            <b/>
            <sz val="9"/>
            <rFont val="Tahoma"/>
            <family val="2"/>
          </rPr>
          <t>Возможная ошибка: число преподавателей, имеющих высшую и первую квалификационную категорию превышает общую численность преподавателей</t>
        </r>
      </text>
    </comment>
    <comment ref="C17" authorId="0">
      <text>
        <r>
          <rPr>
            <b/>
            <sz val="9"/>
            <rFont val="Tahoma"/>
            <family val="2"/>
          </rPr>
          <t>Возможная ошибка: число конкурсов, отмеченных наградами, превышает общее число конкурсов, в которых приняли участие обучающиеся СПО</t>
        </r>
      </text>
    </comment>
    <comment ref="C21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2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3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24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12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театра/концертной организации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1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3" authorId="0">
      <text>
        <r>
          <rPr>
            <b/>
            <sz val="9"/>
            <rFont val="Tahoma"/>
            <family val="2"/>
          </rPr>
          <t>Возможная ошибка:
1. Не проставлена численность зрителей на мероприятиях, проведенных в пределах Вологодской области
2. Численность зрителей на мероприятиях, проведенных в пределах Вологодской области, превышает численность зрителей на мероприятиях, проведенных на своих площадках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Возможная ошибка:
1. Не указано количество мест в зрительном зале.
2. Наполняемость зрительного зала превышает 100% - необходимо откорректировать данные по числу зрителей и числу мероприятий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Возможная ошибка:
1. Не указано количество мест в зрительном зале.
2. Наполняемость зрительного зала превышает 100% - необходимо откорректировать данные по числу зрителей и числу мероприятий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Возможная ошибка:
1. Не указано количество мест в зрительном зале.
2. Наполняемость зрительного зала превышает 100% - необходимо откорректировать данные по числу зрителей и числу мероприятий</t>
        </r>
        <r>
          <rPr>
            <sz val="9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7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8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компетентность персонала, превышает общее число опрошенных получателей услуг</t>
        </r>
      </text>
    </comment>
    <comment ref="C2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высокий уровень мастерства артистического персонала, превышает общее число опрошенных получателей услуг</t>
        </r>
      </text>
    </comment>
  </commentList>
</comments>
</file>

<file path=xl/comments13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театра/концертной организации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1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4" authorId="0">
      <text>
        <r>
          <rPr>
            <b/>
            <sz val="9"/>
            <rFont val="Tahoma"/>
            <family val="2"/>
          </rPr>
          <t>Возможная ошибка:
1. Не указано количество мест в зрительном зале.
2. Наполняемость зрительного зала превышает 100% - необходимо откорректировать данные по числу зрителей и числу мероприятий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Возможная ошибка:
1. Не указано количество мест в зрительном зале.
2. Наполняемость зрительного зала превышает 100% - необходимо откорректировать данные по числу зрителей и числу мероприятий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Возможная ошибка:
1. Не указано количество мест в зрительном зале.
2. Наполняемость зрительного зала превышает 100% - необходимо откорректировать данные по числу зрителей и числу мероприятий</t>
        </r>
        <r>
          <rPr>
            <sz val="9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7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8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компетентность персонала, превышает общее число опрошенных получателей услуг</t>
        </r>
      </text>
    </comment>
    <comment ref="C2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высокий уровень мастерства артистического персонала, превышает общее число опрошенных получателей услуг</t>
        </r>
      </text>
    </comment>
  </commentList>
</comments>
</file>

<file path=xl/comments14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театра/концертной организации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1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3" authorId="0">
      <text>
        <r>
          <rPr>
            <b/>
            <sz val="9"/>
            <rFont val="Tahoma"/>
            <family val="2"/>
          </rPr>
          <t>Возможная ошибка:
1. Не проставлена численность зрителей на мероприятиях, проведенных в пределах Вологодской области
2. Численность зрителей на мероприятиях, проведенных в пределах Вологодской области, превышает численность зрителей на мероприятиях, проведенных на своих площадках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Возможная ошибка:
1. Не указано количество мест в зрительном зале.
2. Наполняемость зрительного зала превышает 100% - необходимо откорректировать данные по числу зрителей и числу мероприятий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Возможная ошибка:
1. Не указано количество мест в зрительном зале.
2. Наполняемость зрительного зала превышает 100% - необходимо откорректировать данные по числу зрителей и числу мероприятий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Возможная ошибка:
1. Не указано количество мест в зрительном зале.
2. Наполняемость зрительного зала превышает 100% - необходимо откорректировать данные по числу зрителей и числу мероприятий</t>
        </r>
        <r>
          <rPr>
            <sz val="9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7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8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компетентность персонала, превышает общее число опрошенных получателей услуг</t>
        </r>
      </text>
    </comment>
    <comment ref="C2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высокий уровень мастерства артистического персонала, превышает общее число опрошенных получателей услуг</t>
        </r>
      </text>
    </comment>
  </commentList>
</comments>
</file>

<file path=xl/comments15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театра/концертной организации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1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3" authorId="0">
      <text>
        <r>
          <rPr>
            <b/>
            <sz val="9"/>
            <rFont val="Tahoma"/>
            <family val="2"/>
          </rPr>
          <t>Возможная ошибка:
1. Не проставлена численность зрителей на мероприятиях, проведенных в пределах Вологодской области
2. Численность зрителей на мероприятиях, проведенных в пределах Вологодской области, превышает численность зрителей на мероприятиях, проведенных на своих площадках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Возможная ошибка:
1. Не указано количество мест в зрительном зале.
2. Наполняемость зрительного зала превышает 100% - необходимо откорректировать данные по числу зрителей и числу мероприятий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Возможная ошибка:
1. Не указано количество мест в зрительном зале.
2. Наполняемость зрительного зала превышает 100% - необходимо откорректировать данные по числу зрителей и числу мероприятий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Возможная ошибка:
1. Не указано количество мест в зрительном зале.
2. Наполняемость зрительного зала превышает 100% - необходимо откорректировать данные по числу зрителей и числу мероприятий</t>
        </r>
        <r>
          <rPr>
            <sz val="9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7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8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компетентность персонала, превышает общее число опрошенных получателей услуг</t>
        </r>
      </text>
    </comment>
    <comment ref="C2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высокий уровень мастерства артистического персонала, превышает общее число опрошенных получателей услуг</t>
        </r>
      </text>
    </comment>
  </commentList>
</comments>
</file>

<file path=xl/comments16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театра/концертной организации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2" authorId="0">
      <text>
        <r>
          <rPr>
            <b/>
            <sz val="9"/>
            <rFont val="Tahoma"/>
            <family val="2"/>
          </rPr>
          <t>Возможная ошибка: число специалистов с высшим образованием превышает общую численность работников</t>
        </r>
      </text>
    </comment>
    <comment ref="C20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1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2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23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17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учреждения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число специалистов с высшим образованием превышает общую численность работников</t>
        </r>
      </text>
    </comment>
    <comment ref="C18" authorId="0">
      <text>
        <r>
          <rPr>
            <b/>
            <sz val="9"/>
            <rFont val="Tahoma"/>
            <family val="2"/>
          </rPr>
          <t>Возможная ошибка:
Число удовлетворенных качеством услуг превышает число опрошенных</t>
        </r>
      </text>
    </comment>
  </commentList>
</comments>
</file>

<file path=xl/comments18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учреждения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2" authorId="0">
      <text>
        <r>
          <rPr>
            <b/>
            <sz val="9"/>
            <rFont val="Tahoma"/>
            <family val="2"/>
          </rPr>
          <t>Возможная ошибка: число специалистов с высшим образованием превышает общую численность работников</t>
        </r>
      </text>
    </comment>
    <comment ref="C20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1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2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23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19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учреждения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
число зданий, оборудованных средствами для доступа людей с ограниченными возможностями здоровья превышает общее количество объектов культурного наследия</t>
        </r>
      </text>
    </comment>
    <comment ref="C11" authorId="0">
      <text>
        <r>
          <rPr>
            <b/>
            <sz val="9"/>
            <rFont val="Tahoma"/>
            <family val="2"/>
          </rPr>
          <t>Возможная ошибка: число работников с высшим образованием превышает общую численность работников</t>
        </r>
      </text>
    </comment>
    <comment ref="C12" authorId="0">
      <text>
        <r>
          <rPr>
            <b/>
            <sz val="9"/>
            <rFont val="Tahoma"/>
            <family val="2"/>
          </rPr>
          <t>Возможная ошибка: число работников, прошедших аттестацию, превышает общую численность работников</t>
        </r>
      </text>
    </comment>
    <comment ref="C17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18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1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20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2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библиотеки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2" authorId="0">
      <text>
        <r>
          <rPr>
            <b/>
            <sz val="9"/>
            <rFont val="Tahoma"/>
            <family val="2"/>
          </rPr>
          <t>Возможная ошибка: число работников с  образованием превышает численность основного персонала</t>
        </r>
      </text>
    </comment>
    <comment ref="C27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8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30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3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библиотеки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2" authorId="0">
      <text>
        <r>
          <rPr>
            <b/>
            <sz val="9"/>
            <rFont val="Tahoma"/>
            <family val="2"/>
          </rPr>
          <t>Возможная ошибка: число работников с  образованием превышает численность основного персонала</t>
        </r>
      </text>
    </comment>
    <comment ref="C27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8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30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4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библиотеки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2" authorId="0">
      <text>
        <r>
          <rPr>
            <b/>
            <sz val="9"/>
            <rFont val="Tahoma"/>
            <family val="2"/>
          </rPr>
          <t>Возможная ошибка: число работников с  образованием превышает численность основного персонала</t>
        </r>
      </text>
    </comment>
    <comment ref="C27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8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30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5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музея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превышает общее число сетевых единиц музея</t>
        </r>
      </text>
    </comment>
    <comment ref="C11" authorId="0">
      <text>
        <r>
          <rPr>
            <b/>
            <sz val="9"/>
            <rFont val="Tahoma"/>
            <family val="2"/>
          </rPr>
          <t>Возможная ошибка: значение превышает общее число сетевых единиц музея</t>
        </r>
      </text>
    </comment>
    <comment ref="C13" authorId="0">
      <text>
        <r>
          <rPr>
            <b/>
            <sz val="9"/>
            <rFont val="Tahoma"/>
            <family val="2"/>
          </rPr>
          <t>Возможная ошибка: число работников с высшим образованием превышает численность основного персонала</t>
        </r>
      </text>
    </comment>
    <comment ref="C19" authorId="0">
      <text>
        <r>
          <rPr>
            <b/>
            <sz val="9"/>
            <rFont val="Tahoma"/>
            <family val="2"/>
          </rPr>
          <t>Возможная ошибка: число предметов, внесенных в электронный каталог, превышает общее число предметов основного фонда</t>
        </r>
      </text>
    </comment>
    <comment ref="C24" authorId="0">
      <text>
        <r>
          <rPr>
            <b/>
            <sz val="9"/>
            <rFont val="Tahoma"/>
            <family val="2"/>
          </rPr>
          <t>Возможная ошибка: число заявок, получивших гранты, превышает общее число заявок на участие в грантовых конкурсах</t>
        </r>
      </text>
    </comment>
    <comment ref="C27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8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30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6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музея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превышает общее число сетевых единиц музея</t>
        </r>
      </text>
    </comment>
    <comment ref="C11" authorId="0">
      <text>
        <r>
          <rPr>
            <b/>
            <sz val="9"/>
            <rFont val="Tahoma"/>
            <family val="2"/>
          </rPr>
          <t>Возможная ошибка: значение превышает общее число сетевых единиц музея</t>
        </r>
      </text>
    </comment>
    <comment ref="C13" authorId="0">
      <text>
        <r>
          <rPr>
            <b/>
            <sz val="9"/>
            <rFont val="Tahoma"/>
            <family val="2"/>
          </rPr>
          <t>Возможная ошибка: число работников с высшим образованием превышает численность основного персонала</t>
        </r>
      </text>
    </comment>
    <comment ref="C19" authorId="0">
      <text>
        <r>
          <rPr>
            <b/>
            <sz val="9"/>
            <rFont val="Tahoma"/>
            <family val="2"/>
          </rPr>
          <t>Возможная ошибка: число предметов, внесенных в электронный каталог, превышает общее число предметов основного фонда</t>
        </r>
      </text>
    </comment>
    <comment ref="C24" authorId="0">
      <text>
        <r>
          <rPr>
            <b/>
            <sz val="9"/>
            <rFont val="Tahoma"/>
            <family val="2"/>
          </rPr>
          <t>Возможная ошибка: число заявок, получивших гранты, превышает общее число заявок на участие в грантовых конкурсах</t>
        </r>
      </text>
    </comment>
    <comment ref="C27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8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30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7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музея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превышает общее число сетевых единиц музея</t>
        </r>
      </text>
    </comment>
    <comment ref="C11" authorId="0">
      <text>
        <r>
          <rPr>
            <b/>
            <sz val="9"/>
            <rFont val="Tahoma"/>
            <family val="2"/>
          </rPr>
          <t>Возможная ошибка: значение превышает общее число сетевых единиц музея</t>
        </r>
      </text>
    </comment>
    <comment ref="C13" authorId="0">
      <text>
        <r>
          <rPr>
            <b/>
            <sz val="9"/>
            <rFont val="Tahoma"/>
            <family val="2"/>
          </rPr>
          <t>Возможная ошибка: число работников с высшим образованием превышает численность основного персонала</t>
        </r>
      </text>
    </comment>
    <comment ref="C19" authorId="0">
      <text>
        <r>
          <rPr>
            <b/>
            <sz val="9"/>
            <rFont val="Tahoma"/>
            <family val="2"/>
          </rPr>
          <t>Возможная ошибка: число предметов, внесенных в электронный каталог, превышает общее число предметов основного фонда</t>
        </r>
      </text>
    </comment>
    <comment ref="C24" authorId="0">
      <text>
        <r>
          <rPr>
            <b/>
            <sz val="9"/>
            <rFont val="Tahoma"/>
            <family val="2"/>
          </rPr>
          <t>Возможная ошибка: число заявок, получивших гранты, превышает общее число заявок на участие в грантовых конкурсах</t>
        </r>
      </text>
    </comment>
    <comment ref="C27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8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30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8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музея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превышает общее число сетевых единиц музея</t>
        </r>
      </text>
    </comment>
    <comment ref="C11" authorId="0">
      <text>
        <r>
          <rPr>
            <b/>
            <sz val="9"/>
            <rFont val="Tahoma"/>
            <family val="2"/>
          </rPr>
          <t>Возможная ошибка: значение превышает общее число сетевых единиц музея</t>
        </r>
      </text>
    </comment>
    <comment ref="C13" authorId="0">
      <text>
        <r>
          <rPr>
            <b/>
            <sz val="9"/>
            <rFont val="Tahoma"/>
            <family val="2"/>
          </rPr>
          <t>Возможная ошибка: число работников с высшим образованием превышает численность основного персонала</t>
        </r>
      </text>
    </comment>
    <comment ref="C19" authorId="0">
      <text>
        <r>
          <rPr>
            <b/>
            <sz val="9"/>
            <rFont val="Tahoma"/>
            <family val="2"/>
          </rPr>
          <t>Возможная ошибка: число предметов, внесенных в электронный каталог, превышает общее число предметов основного фонда</t>
        </r>
      </text>
    </comment>
    <comment ref="C24" authorId="0">
      <text>
        <r>
          <rPr>
            <b/>
            <sz val="9"/>
            <rFont val="Tahoma"/>
            <family val="2"/>
          </rPr>
          <t>Возможная ошибка: число заявок, получивших гранты, превышает общее число заявок на участие в грантовых конкурсах</t>
        </r>
      </text>
    </comment>
    <comment ref="C27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8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9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30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comments9.xml><?xml version="1.0" encoding="utf-8"?>
<comments xmlns="http://schemas.openxmlformats.org/spreadsheetml/2006/main">
  <authors>
    <author>ivanova</author>
  </authors>
  <commentList>
    <comment ref="B3" authorId="0">
      <text>
        <r>
          <rPr>
            <b/>
            <sz val="9"/>
            <rFont val="Tahoma"/>
            <family val="2"/>
          </rPr>
          <t>Введите наименование учреждения</t>
        </r>
      </text>
    </comment>
    <comment ref="C7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8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нет-0, 
частично-0,5</t>
        </r>
      </text>
    </comment>
    <comment ref="C9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0" authorId="0">
      <text>
        <r>
          <rPr>
            <b/>
            <sz val="9"/>
            <rFont val="Tahoma"/>
            <family val="2"/>
          </rPr>
          <t>Возможная ошибка: значение в ячейке не соответствует предложенным вариантам 
да-1, нет-0</t>
        </r>
      </text>
    </comment>
    <comment ref="C12" authorId="0">
      <text>
        <r>
          <rPr>
            <b/>
            <sz val="9"/>
            <rFont val="Tahoma"/>
            <family val="2"/>
          </rPr>
          <t>Возможная ошибка: число преподавателей, имеющих высшую и первую квалификационную категорию превышает общую численность преподавателей</t>
        </r>
      </text>
    </comment>
    <comment ref="C17" authorId="0">
      <text>
        <r>
          <rPr>
            <b/>
            <sz val="9"/>
            <rFont val="Tahoma"/>
            <family val="2"/>
          </rPr>
          <t>Возможная ошибка: число конкурсов, отмеченных наградами, превышает общее число конкурсов, в которых приняли участие обучающиеся СПО</t>
        </r>
      </text>
    </comment>
    <comment ref="C21" authorId="0">
      <text>
        <r>
          <rPr>
            <b/>
            <sz val="9"/>
            <rFont val="Tahoma"/>
            <family val="2"/>
          </rPr>
          <t>Возможная ошибка: число получателей услуг, удовлетворенных качеством, превышает общее число опрошенных получателей услуг</t>
        </r>
      </text>
    </comment>
    <comment ref="C22" authorId="0">
      <text>
        <r>
          <rPr>
            <b/>
            <sz val="9"/>
            <rFont val="Tahoma"/>
            <family val="2"/>
          </rPr>
          <t>Возможная ошибка: число получателей услуг, считающих условия комфортными, превышает общее число опрошенных получателей услуг</t>
        </r>
      </text>
    </comment>
    <comment ref="C23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вежливость и доброжелательность персонала, превышает общее число опрошенных получателей услуг</t>
        </r>
      </text>
    </comment>
    <comment ref="C24" authorId="0">
      <text>
        <r>
          <rPr>
            <b/>
            <sz val="9"/>
            <rFont val="Tahoma"/>
            <family val="2"/>
          </rPr>
          <t>Возможная ошибка: число получателей услуг, отмечающих компетентность специалистов, превышает общее число опрошенных получателей услуг</t>
        </r>
      </text>
    </comment>
  </commentList>
</comments>
</file>

<file path=xl/sharedStrings.xml><?xml version="1.0" encoding="utf-8"?>
<sst xmlns="http://schemas.openxmlformats.org/spreadsheetml/2006/main" count="850" uniqueCount="206">
  <si>
    <t>Показатели оценки качества работы АУК ВО "Вологдареставрация", подведомственного Департаменту культуры, туризма и охраны объектов культурного наследия области</t>
  </si>
  <si>
    <t>АУК ВО "Вологдареставрация"</t>
  </si>
  <si>
    <t>(наименование учреждения)</t>
  </si>
  <si>
    <t>№ п/п</t>
  </si>
  <si>
    <t>Исходные данные для расчета показателя оценки качества работы учреждения</t>
  </si>
  <si>
    <t>Наименование</t>
  </si>
  <si>
    <t>Значение</t>
  </si>
  <si>
    <t>Количество объектов культурного наследия, являющихся объектами показа, входящих в состав юридического лица, ед.</t>
  </si>
  <si>
    <t>из них оборудованных средствами для доступа в учреждения людей с ограниченными возможностями здоровья, ед.</t>
  </si>
  <si>
    <t>Количество обоснованных жалоб получателей услуг, направленных директору или учредителю в письменном виде, ед.</t>
  </si>
  <si>
    <t>Общее число специалистов, чел.</t>
  </si>
  <si>
    <t>из них с высшим образованием по историческим, архитектурным или реставрационным специальностям, чел.</t>
  </si>
  <si>
    <t>из общего числа специалистов прошли аттестацию в качестве эксперта для проведения государственной историко-культурной экспертизы, чел.</t>
  </si>
  <si>
    <t>Число посещений мероприятий на платной и общедоступной основах, в т.ч. организованных посещений объектов культурного наследия, приспособленных для музейного показа, в 2014 году, чел.</t>
  </si>
  <si>
    <t>Число посещений мероприятий на платной и общедоступной основах, в т.ч. организованных посещений объектов культурного наследия, приспособленных для музейного показа, в 2013 году, чел.</t>
  </si>
  <si>
    <t>Опрос посетителей о качестве предоставляемых услуг на объектах культурного наследия, являющихся объектами показа, входящих в состав юридического лица</t>
  </si>
  <si>
    <t xml:space="preserve">Число опрошенных получателей услуг </t>
  </si>
  <si>
    <t>из них удовлетворены качеством услуг, чел.</t>
  </si>
  <si>
    <t>считают условия в учреждении комфортными, чел.</t>
  </si>
  <si>
    <t>отмечают вежливость и доброжелательность работников учреждения, чел.</t>
  </si>
  <si>
    <t>отмечают компетентность специалистов учреждения, чел.</t>
  </si>
  <si>
    <t>Расчет показателя оценки качества работы учреждения</t>
  </si>
  <si>
    <t>Показатели, характеризующие качество работы учреждения</t>
  </si>
  <si>
    <t>Значение показателя</t>
  </si>
  <si>
    <t>Доступность (инфраструктуры) учреждения для лиц с ограниченными возможностями здоровья</t>
  </si>
  <si>
    <t>Количество обоснованных жалоб получателей услуг</t>
  </si>
  <si>
    <t>Доля специалистов с высшим образованием по историческим, архитектурным или реставрационным специальностям</t>
  </si>
  <si>
    <t>Доля специалистов, являющихся аттестованными экспертами</t>
  </si>
  <si>
    <t>Доля получателей услуг, удовлетворенных качеством услуг</t>
  </si>
  <si>
    <t>Уровень комфортности учреждения</t>
  </si>
  <si>
    <t>Уровень вежливости и доброжелательности работников учреждения</t>
  </si>
  <si>
    <t>Уровень компетентности специалистов (по мнению пользователей услуг)</t>
  </si>
  <si>
    <t>Показатели, характеризующие результативность работы учреждения</t>
  </si>
  <si>
    <t xml:space="preserve">Динамика посещаемости объектов культурного наследия, приспособленных для музейного показа </t>
  </si>
  <si>
    <t>Показатели оценки качества работы библиотек, подведомственных Департаменту культуры, туризма и охраны объектов культурного наследия области</t>
  </si>
  <si>
    <t>БУК ВО "Вологодская областная универсальная научная библиотека им. И.В. Бабушкина"</t>
  </si>
  <si>
    <t>Исходные данные для расчета показателя оценки качества работы библиотеки</t>
  </si>
  <si>
    <r>
      <t>Наличие стендов с информацией о режиме работы учреждения, контактной информацией, правилами пользования библиотекой, перечнем услуг, объявлениями о текущих мероприятиях</t>
    </r>
    <r>
      <rPr>
        <sz val="11"/>
        <color theme="1"/>
        <rFont val="Times New Roman"/>
        <family val="2"/>
      </rPr>
      <t xml:space="preserve">
</t>
    </r>
    <r>
      <rPr>
        <i/>
        <sz val="11"/>
        <color indexed="8"/>
        <rFont val="Times New Roman"/>
        <family val="1"/>
      </rPr>
      <t>(1 - наличие стендов с информацией, 0 - отсутствие стендов или информации на них)</t>
    </r>
  </si>
  <si>
    <r>
      <t>Наличие и доступность информации о библиотеке в сети Интернет</t>
    </r>
    <r>
      <rPr>
        <i/>
        <sz val="11"/>
        <color indexed="8"/>
        <rFont val="Times New Roman"/>
        <family val="1"/>
      </rPr>
      <t xml:space="preserve"> (да-1, нет-0)</t>
    </r>
  </si>
  <si>
    <r>
      <t xml:space="preserve">Наличие специальных приспособлений для доступа лиц с ограниченными возможностями здоровья </t>
    </r>
    <r>
      <rPr>
        <i/>
        <sz val="11"/>
        <color indexed="8"/>
        <rFont val="Times New Roman"/>
        <family val="1"/>
      </rPr>
      <t>(да-1, нет-0)</t>
    </r>
  </si>
  <si>
    <r>
      <t xml:space="preserve">Наличие альтернативного способа предоставления услуг для данной категории лиц </t>
    </r>
    <r>
      <rPr>
        <i/>
        <sz val="11"/>
        <color indexed="8"/>
        <rFont val="Times New Roman"/>
        <family val="1"/>
      </rPr>
      <t>(да-1, нет-0)</t>
    </r>
  </si>
  <si>
    <t>Число работников основного персонала (форма №6-НК), чел.</t>
  </si>
  <si>
    <t>из них с высшим образованием, чел.</t>
  </si>
  <si>
    <t>со средним библиотечным образованием, чел.</t>
  </si>
  <si>
    <t>Число посещений библиотеки в 2014 году (без учета посещений сайта), чел.</t>
  </si>
  <si>
    <t>Число посещений сайта библиотеки в 2014 году, чел.</t>
  </si>
  <si>
    <t>Число зарегистрированных пользователей в 2014 году, чел.</t>
  </si>
  <si>
    <t>Число экземпляров библиотечного фонда на конец 2014 года, ед.</t>
  </si>
  <si>
    <t>Выдано экземпляров в 2014 году, ед.</t>
  </si>
  <si>
    <t>Число посещений библиотеки в 2013 году (без учета посещений сайта), чел.</t>
  </si>
  <si>
    <t>Число посещений сайта библиотеки в 2013 году, чел.</t>
  </si>
  <si>
    <t>Число зарегистрированных пользователей в 2013 году, чел.</t>
  </si>
  <si>
    <t>Число экземпляров библиотечного фонда на конец 2013 года, ед.</t>
  </si>
  <si>
    <t>Выдано экземпляров в предшествующем 2013 году, ед.</t>
  </si>
  <si>
    <t>Опрос пользователей о качестве предоставляемых библиотекой услуг</t>
  </si>
  <si>
    <t>из них удовлетворены качеством услуг библиотеки, чел.</t>
  </si>
  <si>
    <t>Расчет показателя оценки качества работы библиотеки</t>
  </si>
  <si>
    <t>Показатели, характеризующие качество работы библиотеки</t>
  </si>
  <si>
    <t>Уровень информирования населения</t>
  </si>
  <si>
    <t>Уровень квалифицированности кадров</t>
  </si>
  <si>
    <t xml:space="preserve">Доля получателей услуг, удовлетворенных качеством услуг </t>
  </si>
  <si>
    <t>Показатели, характеризующие результативность работы библиотеки</t>
  </si>
  <si>
    <t>Динамика посещаемости библиотек</t>
  </si>
  <si>
    <t>Динамика посещаемости сайта библиотеки</t>
  </si>
  <si>
    <t>Динамика интенсивности чтения</t>
  </si>
  <si>
    <t>Динамика обращаемости фондов</t>
  </si>
  <si>
    <t>БУК ВО "Вологодская областная детская библиотека"</t>
  </si>
  <si>
    <t>БУК ВО "Вологодская областная юношеская библиотека им. В.Ф.Тендрякова"</t>
  </si>
  <si>
    <t>БУК ВО "Вологодская областная специальная библиотека для слепых"</t>
  </si>
  <si>
    <t>Показатели оценки качества работы музеев, подведомственных Департаменту культуры, туризма и охраны объектов культурного наследия области</t>
  </si>
  <si>
    <t>БУК ВО "Вологодский государственный историко-архитектурный и художественный музей-заповедник"</t>
  </si>
  <si>
    <t>Исходные данные для расчета показателя оценки качества работы музея</t>
  </si>
  <si>
    <r>
      <t xml:space="preserve">Наличие стендов с информацией о режиме работы учреждения, контактной информацией, перечнем услуг, объявлениями о текущих мероприятиях/выставках
</t>
    </r>
    <r>
      <rPr>
        <i/>
        <sz val="11"/>
        <color indexed="8"/>
        <rFont val="Times New Roman"/>
        <family val="1"/>
      </rPr>
      <t>(1 - наличие стендов с информацией, 0 - отсутствие стендов или информации на них)</t>
    </r>
  </si>
  <si>
    <r>
      <t>Наличие и доступность информации о музее в сети Интернет</t>
    </r>
    <r>
      <rPr>
        <i/>
        <sz val="11"/>
        <color indexed="8"/>
        <rFont val="Times New Roman"/>
        <family val="1"/>
      </rPr>
      <t xml:space="preserve"> (да-1, нет-0)</t>
    </r>
  </si>
  <si>
    <t>Количество сетевых единиц музея (к сетевым единицам относятся музеи, филиалы, структурные подразделения, обособленные отделы), ед.</t>
  </si>
  <si>
    <t>из них
 имеют специальные приспособления для доступа лиц с ограниченными возможностями здоровья, ед.</t>
  </si>
  <si>
    <t>имеют альтернативный способ предоставления услуг для лиц с ограниченными возможностями здоровья, ед.</t>
  </si>
  <si>
    <t>Число работников основного персонала (форма №8-НК), чел.</t>
  </si>
  <si>
    <t>Число индивидуальных и экскурсионных посещений музея в 2014 году (форма №8-НК), чел.</t>
  </si>
  <si>
    <t>Число экскурсий, проведенных в 2014 году (форма №8-НК), ед.</t>
  </si>
  <si>
    <t>Число выставок в 2014 году  (форма №8-НК), ед.</t>
  </si>
  <si>
    <t>Число предметов основного и научно-вспомогательного фонда на конец 2014 года  (форма №8-НК), ед.</t>
  </si>
  <si>
    <t>Число музейных предметов, внесенных в электронный каталог (форма №8-НК), ед.</t>
  </si>
  <si>
    <t>Число индивидуальных и экскурсионных посещений музея в 2013 году (форма №8-НК), чел.</t>
  </si>
  <si>
    <t>Число экскурсий, проведенных в 2013 году (форма №8-НК), ед.</t>
  </si>
  <si>
    <t>Число выставок в 2013 году  (форма №8-НК), ед.</t>
  </si>
  <si>
    <t>Число заявок на участие в грантовых конкурсах в отчетном году, ед.</t>
  </si>
  <si>
    <t>Число грантов, выигранных музеем, в отчетном году, ед.</t>
  </si>
  <si>
    <t>Опрос посетителей о качестве предоставляемых музеем услуг</t>
  </si>
  <si>
    <t>из них удовлетворены качеством услуг музея, чел.</t>
  </si>
  <si>
    <t>Расчет показателя оценки качества работы музея</t>
  </si>
  <si>
    <t>Показатели, характеризующие качество работы музея</t>
  </si>
  <si>
    <t>Уровень квалифицированности специалистов</t>
  </si>
  <si>
    <t>Показатели, характеризующие результативность работы музея</t>
  </si>
  <si>
    <t>Динамика посещаемости музея</t>
  </si>
  <si>
    <t>Динамика экскурсионной деятельности</t>
  </si>
  <si>
    <t>Динамика выставочной деятельности</t>
  </si>
  <si>
    <t>Участие в грантовых конкурсах</t>
  </si>
  <si>
    <t>Доля музейных предметов, включенных в электронный каталог (базу данных музея), от общего объема музейного собрания</t>
  </si>
  <si>
    <t>БУК ВО "Великоустюгский государственный историко-архитектурный и художественный музей-заповедник"</t>
  </si>
  <si>
    <t>БУК ВО "Вологодская областная картинная галерея!</t>
  </si>
  <si>
    <t>БУК ВО "Белозерский областной краеведческий музей"</t>
  </si>
  <si>
    <t>Показатели оценки качества работы учреждений среднего профессионального образования, подведомственных Департаменту культуры, туризма и охраны объектов культурного наследия области</t>
  </si>
  <si>
    <t>БОУ СПО ВО "Вологодский музыкальный колледж"</t>
  </si>
  <si>
    <t>Исходные данные для расчета показателя оценки качества работы учреждения СПО</t>
  </si>
  <si>
    <r>
      <t>Наличие стендов с информацией о режиме работы учреждения, контактной информацией, о результатах приема, перевода, восстановления и отчисления, расписанием занятий, объявлениями о текущих мероприятиях</t>
    </r>
    <r>
      <rPr>
        <sz val="11"/>
        <color theme="1"/>
        <rFont val="Times New Roman"/>
        <family val="2"/>
      </rPr>
      <t xml:space="preserve">
</t>
    </r>
    <r>
      <rPr>
        <i/>
        <sz val="11"/>
        <color indexed="8"/>
        <rFont val="Times New Roman"/>
        <family val="1"/>
      </rPr>
      <t>(1 - наличие стендов с информацией, 0 - отсутствие стендов или информации на них)</t>
    </r>
  </si>
  <si>
    <r>
      <t>Наличие и доступность информации об учреждении в сети Интернет в соответствии с требованиями ФЗ от 29.12.2012 г. №273-ФЗ "Об образовании в Российской Федерации"</t>
    </r>
    <r>
      <rPr>
        <i/>
        <sz val="11"/>
        <color indexed="8"/>
        <rFont val="Times New Roman"/>
        <family val="1"/>
      </rPr>
      <t xml:space="preserve"> (да-1, частично-0,5, нет-0)</t>
    </r>
  </si>
  <si>
    <r>
      <t>Наличие технических средств для лиц с ограниченными возможностями здоровья,</t>
    </r>
    <r>
      <rPr>
        <i/>
        <sz val="11"/>
        <color indexed="8"/>
        <rFont val="Times New Roman"/>
        <family val="1"/>
      </rPr>
      <t xml:space="preserve"> (да-1, нет-0)</t>
    </r>
  </si>
  <si>
    <r>
      <t>Наличие альтернативного способа предоставления услуг для лиц с ограниченными возможностями,</t>
    </r>
    <r>
      <rPr>
        <i/>
        <sz val="11"/>
        <color indexed="8"/>
        <rFont val="Times New Roman"/>
        <family val="1"/>
      </rPr>
      <t xml:space="preserve"> (да-1, нет-0)</t>
    </r>
  </si>
  <si>
    <t>Общее число преподавателей, чел.</t>
  </si>
  <si>
    <t>из них число преподавателей, имеющих высшую квалификационную категорию, чел.</t>
  </si>
  <si>
    <t>число преподавателей, имеющих первую квалификационную категорию, чел.</t>
  </si>
  <si>
    <t>Число обучающихся в учреждении СПО на начало 2013-2014 учебного года, чел.</t>
  </si>
  <si>
    <t>Число обучающихся в учреждении СПО на конец 2013-2014 учебного года, чел.</t>
  </si>
  <si>
    <t>Число конкурсов, в которых обучающиеся/коллективы приняли участие в отчетном году, ед.</t>
  </si>
  <si>
    <t>Число конкурсов,  в которых обучающиеся/коллективы были отмечены званием «лауреат», «победитель» и пр., ед.</t>
  </si>
  <si>
    <t xml:space="preserve">Опрос пользователей о качестве услуг, предоставляемых учреждением СПО </t>
  </si>
  <si>
    <t>из них удовлетворены качеством услуг учреждения СПО, чел.</t>
  </si>
  <si>
    <t>Расчет показателя оценки качества работы учреждения СПО</t>
  </si>
  <si>
    <t>Показатели, характеризующие качество работы учреждения СПО</t>
  </si>
  <si>
    <t>Уровень квалификации и педагогического профессионализма преподавателей</t>
  </si>
  <si>
    <t>Доля получателей услуг удовлетворенных качеством услуг</t>
  </si>
  <si>
    <t>Показатели, характеризующие результативность работы учреждения СПО</t>
  </si>
  <si>
    <t>Коэффициент стабильности контингента обучающихся</t>
  </si>
  <si>
    <t>Участие обучающихся в фестивалях/конкурсах</t>
  </si>
  <si>
    <t>БОУ СПО ВО «Череповецкое училище искусств и художественных ремесел им. В.В. Верещагина»</t>
  </si>
  <si>
    <t>БОУ СПО ВО "Вологодский областной техникум культуры"</t>
  </si>
  <si>
    <t>Показатели оценки качества работы учреждений театрально-концертных учреждений, подведомственных Департаменту культуры, туризма и 
охраны объектов культурного наследия</t>
  </si>
  <si>
    <t>АУК ВО "Вологодский драматический театр"</t>
  </si>
  <si>
    <t>Исходные данные для расчета показателя оценки качества работы театрально-концертной организации</t>
  </si>
  <si>
    <r>
      <t>Наличие стендов с информацией о режиме работы учреждения, контактной информацией</t>
    </r>
    <r>
      <rPr>
        <sz val="11"/>
        <color theme="1"/>
        <rFont val="Times New Roman"/>
        <family val="2"/>
      </rPr>
      <t xml:space="preserve">
</t>
    </r>
    <r>
      <rPr>
        <i/>
        <sz val="11"/>
        <color indexed="8"/>
        <rFont val="Times New Roman"/>
        <family val="1"/>
      </rPr>
      <t>(1 - наличие стендов с информацией, 0 - отсутствие стендов или информации на них)</t>
    </r>
  </si>
  <si>
    <r>
      <t>Наличие и обновляемость информации на официальном сайте учреждения в сети Интернет</t>
    </r>
    <r>
      <rPr>
        <i/>
        <sz val="11"/>
        <color indexed="8"/>
        <rFont val="Times New Roman"/>
        <family val="1"/>
      </rPr>
      <t xml:space="preserve"> (да-1, нет-0)</t>
    </r>
  </si>
  <si>
    <r>
      <t>Наличие услуги бронирования билетов он-лайн</t>
    </r>
    <r>
      <rPr>
        <i/>
        <sz val="11"/>
        <color indexed="8"/>
        <rFont val="Times New Roman"/>
        <family val="1"/>
      </rPr>
      <t xml:space="preserve"> (да-1, нет-0)</t>
    </r>
  </si>
  <si>
    <r>
      <t>Наличие  альтернативного способа предоставления услуг для лиц с ограниченными возможностями здоровья</t>
    </r>
    <r>
      <rPr>
        <i/>
        <sz val="11"/>
        <color indexed="8"/>
        <rFont val="Times New Roman"/>
        <family val="1"/>
      </rPr>
      <t xml:space="preserve"> 
(да-1, нет-0)</t>
    </r>
  </si>
  <si>
    <t>Количество обоснованных жалоб получателей услуг, ед.</t>
  </si>
  <si>
    <t>Численность зрителей на мероприятиях, проведенных в пределах Вологодской области, всего, чел.</t>
  </si>
  <si>
    <t>Количество мест в основном зрительном зале, ед.</t>
  </si>
  <si>
    <t>Число мероприятий, проведенных собственными силами на площадке основного зрительного зала, ед.</t>
  </si>
  <si>
    <t>Численность зрителей на мероприятиях, проведенных собственными силами на площадке основного зрительного зала, чел.</t>
  </si>
  <si>
    <t>Количество мест в 1-м дополнительном зрительном зале, ед.</t>
  </si>
  <si>
    <t>Число мероприятий, проведенных собственными силами на площадке 1-го дополнительного зрительного зала, ед.</t>
  </si>
  <si>
    <t>Численность зрителей на мероприятиях, проведенных собственными силами на площадке 1-го дополнительного зрительного зала, чел.</t>
  </si>
  <si>
    <t>Количество мест во 2-м дополнительном зрительном зале, ед.</t>
  </si>
  <si>
    <t>Число мероприятий, проведенных собственными силами на площадке 2-го дополнительного зрительного зала, ед.</t>
  </si>
  <si>
    <t>Численность зрителей на мероприятиях, проведенных собственными силами на площадке 2-го дополнительного зрительного зала, чел.</t>
  </si>
  <si>
    <t>Количество полученных в отчетном году наград на региональных, межрегиональных, всероссийских и международных конкурсах/фестивалях, ед.</t>
  </si>
  <si>
    <t>Опрос пользователей о качестве предоставляемых театром/концертной организацией услуг</t>
  </si>
  <si>
    <t>отмечают высокий уровень мастерства артистического персонала, чел.</t>
  </si>
  <si>
    <t>Расчет показателя оценки качества работы театрально-концертного учреждения</t>
  </si>
  <si>
    <t>Показатели, характеризующие качество работы театра/концертной организации</t>
  </si>
  <si>
    <t>Уровень мастерства артистического персонала (по мнению пользователей услуг)</t>
  </si>
  <si>
    <t>Показатели, характеризующие результативность работы театра/концертной организации</t>
  </si>
  <si>
    <t>Наполняемость зрительных залов</t>
  </si>
  <si>
    <t>Охват населения области услугами театрально-концертных организаций</t>
  </si>
  <si>
    <t>Количество полученных в отчетном году наград на региональных, межрегиональных, всероссийских и международных конкурсах/фестивалях</t>
  </si>
  <si>
    <t>Показатели оценки качества работы учреждений театрально-концертных учреждений, подведомственных Департаменту культуры и охраны объектов культурного наследия</t>
  </si>
  <si>
    <t>БУК ВО "Вологодский областной ТЮЗ"</t>
  </si>
  <si>
    <r>
      <t>Наличие стендов с информацией о режиме работы учреждения, контактной информацией</t>
    </r>
    <r>
      <rPr>
        <sz val="11"/>
        <color theme="1"/>
        <rFont val="Times New Roman"/>
        <family val="2"/>
      </rPr>
      <t xml:space="preserve">
</t>
    </r>
    <r>
      <rPr>
        <i/>
        <sz val="11"/>
        <color indexed="8"/>
        <rFont val="Times New Roman"/>
        <family val="1"/>
      </rPr>
      <t>(1 - наличие стендов с информацией, 
0 - отсутствие стендов или информации на них)</t>
    </r>
  </si>
  <si>
    <r>
      <t>Доступность информации о проводимых мероприятиях</t>
    </r>
    <r>
      <rPr>
        <sz val="11"/>
        <color indexed="8"/>
        <rFont val="Times New Roman"/>
        <family val="1"/>
      </rPr>
      <t xml:space="preserve"> (наличие стендов с афишами/объявлениями, планами зрительных залов) </t>
    </r>
    <r>
      <rPr>
        <i/>
        <sz val="11"/>
        <color indexed="8"/>
        <rFont val="Times New Roman"/>
        <family val="1"/>
      </rPr>
      <t>(да-1, нет-0)</t>
    </r>
  </si>
  <si>
    <r>
      <t>Доступность и обновляемость информации, указанной в п. 1-2, на официальном сайте учреждения в сети Интернет</t>
    </r>
    <r>
      <rPr>
        <i/>
        <sz val="11"/>
        <color indexed="8"/>
        <rFont val="Times New Roman"/>
        <family val="1"/>
      </rPr>
      <t xml:space="preserve"> (да-1, нет-0)</t>
    </r>
  </si>
  <si>
    <r>
      <t>Доступность учреждения для лиц с ограниченными возможностями здоровья (наличие специальных приспособлений для доступа лиц с ограниченными возможностями здоровья или наличие альтернативного способа предоставления услуг для данной категории лиц)</t>
    </r>
    <r>
      <rPr>
        <i/>
        <sz val="11"/>
        <color indexed="8"/>
        <rFont val="Times New Roman"/>
        <family val="1"/>
      </rPr>
      <t xml:space="preserve"> (да-1, нет-0)</t>
    </r>
  </si>
  <si>
    <t>Доля получателей услуг удовлетворенных качеством услуг, %</t>
  </si>
  <si>
    <t>БУК ВО "Вологодский областной театр кукол "Теремок"</t>
  </si>
  <si>
    <t>АУК ВО "Вологодская областная государственная филармония им. В.А.Гаврилина"</t>
  </si>
  <si>
    <t>Показатели оценки качества работы культурно-просветительского центра, подведомственного Департаменту культуры, туризма 
и охраны объектов культурного наследия</t>
  </si>
  <si>
    <t>БУК ВО "Культурно-просветительский центр "Дом Деда Мороза"</t>
  </si>
  <si>
    <t>Исходные данные для расчета показателя оценки качества работы культурно-просветительского центра</t>
  </si>
  <si>
    <r>
      <t>Наличие стендов</t>
    </r>
    <r>
      <rPr>
        <sz val="11"/>
        <color theme="1"/>
        <rFont val="Times New Roman"/>
        <family val="2"/>
      </rPr>
      <t xml:space="preserve"> </t>
    </r>
    <r>
      <rPr>
        <i/>
        <sz val="11"/>
        <color indexed="8"/>
        <rFont val="Times New Roman"/>
        <family val="1"/>
      </rPr>
      <t>(да - 1, нет - 0)</t>
    </r>
  </si>
  <si>
    <r>
      <t>Наличие и доступность информации в сети Интернет</t>
    </r>
    <r>
      <rPr>
        <i/>
        <sz val="11"/>
        <color indexed="8"/>
        <rFont val="Times New Roman"/>
        <family val="1"/>
      </rPr>
      <t xml:space="preserve"> (да-1, нет-0)</t>
    </r>
  </si>
  <si>
    <r>
      <t>Наличие средств для доступа в учреждение лиц с ограниченными возможностями здоровья</t>
    </r>
    <r>
      <rPr>
        <i/>
        <sz val="11"/>
        <color indexed="8"/>
        <rFont val="Times New Roman"/>
        <family val="1"/>
      </rPr>
      <t xml:space="preserve"> (да-1, нет-0)</t>
    </r>
  </si>
  <si>
    <r>
      <t xml:space="preserve">Наличие альтернативных способов предоставления услуг для лиц с ограниченными возможностями здоровья 
</t>
    </r>
    <r>
      <rPr>
        <i/>
        <sz val="11"/>
        <color indexed="8"/>
        <rFont val="Times New Roman"/>
        <family val="1"/>
      </rPr>
      <t>(да-1, нет-0)</t>
    </r>
  </si>
  <si>
    <t>Число специалистов учреждения (всего), чел.</t>
  </si>
  <si>
    <t>Число посетителей культурно-массовых мероприятий (на платной и общедоступной основе) в 2014 году, чел.</t>
  </si>
  <si>
    <t>Число посетителей культурно-массовых мероприятий (на платной и общедоступной основе) в 2013 году, чел.</t>
  </si>
  <si>
    <t>Число культурно-массовых мероприятий (на платной и общедоступной основе) в 2014 году, ед.</t>
  </si>
  <si>
    <t>Число культурно-массовых мероприятий (на платной и общедоступной основе) в 2013 году, ед.</t>
  </si>
  <si>
    <t>Опрос посетителей о качестве предоставляемых услуг</t>
  </si>
  <si>
    <t>Расчет показателя оценки качества работы научно-методического центра</t>
  </si>
  <si>
    <t>Показатели, характеризующие качество работы научно-методического центра</t>
  </si>
  <si>
    <t xml:space="preserve">Доступность (инфраструктуры) учреждения для лиц с ограниченными возможностями здоровья </t>
  </si>
  <si>
    <t>Показатели, характеризующие результативность работы научно-методического центра</t>
  </si>
  <si>
    <t>Динамика посещений мероприятий</t>
  </si>
  <si>
    <t>Динамика проводимых мероприятий</t>
  </si>
  <si>
    <t>Показатели оценки качества работы информационно-аналитического центра, подведомственного Департаменту культуры, туризма 
и охраны объектов культурного наследия</t>
  </si>
  <si>
    <t>БУК ВО "Информационно-аналитический центр культуры"</t>
  </si>
  <si>
    <t>Исходные данные для расчета показателя оценки качества работы информационно-аналитического центра</t>
  </si>
  <si>
    <t>Число работников учреждения (всего), чел.</t>
  </si>
  <si>
    <t>Количество новостных материалов, опубликованных на сайте в 2014 году, ед.</t>
  </si>
  <si>
    <t>Количество новостных материалов, опубликованных на сайте в 2013 году, ед.</t>
  </si>
  <si>
    <t>Число посещений сайта в 2014 году, чел.</t>
  </si>
  <si>
    <t>Число посещений сайта в 2013 году, чел.</t>
  </si>
  <si>
    <t>Количество аналитических материалов в 2014 году, ед.</t>
  </si>
  <si>
    <t>Количество аналитических материалов в 2013 году, ед.</t>
  </si>
  <si>
    <t>Расчет показателя оценки качества работы информационно-аналитического центра</t>
  </si>
  <si>
    <t>Показатели, характеризующие качество работы информационно-аналитического центра</t>
  </si>
  <si>
    <t>Показатели, характеризующие результативность работы информационно-аналитического центра</t>
  </si>
  <si>
    <t>Динамика новостных материалов в отчетном году по сравнению с предыдущим</t>
  </si>
  <si>
    <t>Динамика посещаемости сайта в отчетном году по сравнению с предыдущим</t>
  </si>
  <si>
    <t>Динамика аналитических материалов в отчетном году по сравнению с предыдущим</t>
  </si>
  <si>
    <t>Показатели оценки качества работы научно-методического центра, подведомственного Департаменту культуры, туризма и охраны объектов культурного наследия</t>
  </si>
  <si>
    <t>БУК ВО "Областной научно-методический центр"</t>
  </si>
  <si>
    <t>Исходные данные для расчета показателя оценки качества работы научно-методического центра</t>
  </si>
  <si>
    <t>Количество подготовленных методических мероприятий (семинаров, курсов и др.) в 2014 году, ед.</t>
  </si>
  <si>
    <t>Количество подготовленных методических мероприятий (семинаров, курсов и др.) в 2013 году, ед.</t>
  </si>
  <si>
    <t>Динамика количества подготовленных методических мероприятий</t>
  </si>
  <si>
    <t>Динамика посещаемости сайта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</si>
</sst>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5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name val="Times New Roman"/>
      <family val="2"/>
    </font>
    <font>
      <b/>
      <sz val="9"/>
      <name val="Tahoma"/>
      <family val="2"/>
    </font>
    <font>
      <b/>
      <sz val="16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ahoma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2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sz val="8"/>
      <color theme="1"/>
      <name val="Times New Roman"/>
      <family val="2"/>
    </font>
    <font>
      <b/>
      <sz val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45" fillId="7" borderId="10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1" borderId="10" xfId="0" applyFill="1" applyBorder="1" applyAlignment="1">
      <alignment horizontal="left" vertical="center" wrapText="1" indent="1"/>
    </xf>
    <xf numFmtId="0" fontId="0" fillId="34" borderId="10" xfId="0" applyFill="1" applyBorder="1" applyAlignment="1" applyProtection="1">
      <alignment horizontal="center" vertical="center"/>
      <protection locked="0"/>
    </xf>
    <xf numFmtId="0" fontId="46" fillId="31" borderId="10" xfId="0" applyFont="1" applyFill="1" applyBorder="1" applyAlignment="1">
      <alignment horizontal="left" vertical="center" wrapText="1" indent="3"/>
    </xf>
    <xf numFmtId="0" fontId="46" fillId="31" borderId="10" xfId="0" applyFont="1" applyFill="1" applyBorder="1" applyAlignment="1">
      <alignment horizontal="left" vertical="center" wrapText="1" indent="3"/>
    </xf>
    <xf numFmtId="0" fontId="0" fillId="13" borderId="11" xfId="0" applyFill="1" applyBorder="1" applyAlignment="1" applyProtection="1">
      <alignment horizontal="center" vertical="center"/>
      <protection/>
    </xf>
    <xf numFmtId="0" fontId="45" fillId="13" borderId="12" xfId="0" applyFont="1" applyFill="1" applyBorder="1" applyAlignment="1" applyProtection="1">
      <alignment horizontal="left" vertical="center" wrapText="1" indent="1"/>
      <protection/>
    </xf>
    <xf numFmtId="0" fontId="0" fillId="13" borderId="13" xfId="0" applyFill="1" applyBorder="1" applyAlignment="1" applyProtection="1">
      <alignment horizontal="center" vertical="center"/>
      <protection/>
    </xf>
    <xf numFmtId="0" fontId="46" fillId="31" borderId="10" xfId="0" applyFont="1" applyFill="1" applyBorder="1" applyAlignment="1">
      <alignment horizontal="left" vertical="center" wrapText="1" indent="6"/>
    </xf>
    <xf numFmtId="0" fontId="0" fillId="31" borderId="10" xfId="0" applyFill="1" applyBorder="1" applyAlignment="1">
      <alignment horizontal="center" vertical="center"/>
    </xf>
    <xf numFmtId="0" fontId="45" fillId="31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164" fontId="45" fillId="31" borderId="10" xfId="55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center" wrapText="1" indent="1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>
      <alignment horizontal="left" vertical="center" wrapText="1" indent="1"/>
    </xf>
    <xf numFmtId="0" fontId="0" fillId="39" borderId="10" xfId="0" applyFill="1" applyBorder="1" applyAlignment="1" applyProtection="1">
      <alignment horizontal="center" vertical="center"/>
      <protection locked="0"/>
    </xf>
    <xf numFmtId="0" fontId="9" fillId="37" borderId="10" xfId="0" applyFont="1" applyFill="1" applyBorder="1" applyAlignment="1">
      <alignment horizontal="left" vertical="center" wrapText="1" indent="3"/>
    </xf>
    <xf numFmtId="0" fontId="0" fillId="36" borderId="11" xfId="0" applyFill="1" applyBorder="1" applyAlignment="1">
      <alignment horizontal="center" vertical="center"/>
    </xf>
    <xf numFmtId="0" fontId="0" fillId="39" borderId="13" xfId="0" applyFill="1" applyBorder="1" applyAlignment="1" applyProtection="1">
      <alignment horizontal="center" vertical="center"/>
      <protection locked="0"/>
    </xf>
    <xf numFmtId="0" fontId="0" fillId="40" borderId="11" xfId="0" applyFill="1" applyBorder="1" applyAlignment="1" applyProtection="1">
      <alignment horizontal="center" vertical="center"/>
      <protection/>
    </xf>
    <xf numFmtId="0" fontId="7" fillId="40" borderId="12" xfId="0" applyFont="1" applyFill="1" applyBorder="1" applyAlignment="1" applyProtection="1">
      <alignment horizontal="left" vertical="center" wrapText="1" indent="1"/>
      <protection/>
    </xf>
    <xf numFmtId="0" fontId="0" fillId="40" borderId="13" xfId="0" applyFill="1" applyBorder="1" applyAlignment="1" applyProtection="1">
      <alignment horizontal="center" vertical="center"/>
      <protection/>
    </xf>
    <xf numFmtId="0" fontId="9" fillId="37" borderId="10" xfId="0" applyFont="1" applyFill="1" applyBorder="1" applyAlignment="1">
      <alignment horizontal="left" vertical="center" wrapText="1" indent="6"/>
    </xf>
    <xf numFmtId="0" fontId="0" fillId="37" borderId="10" xfId="0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2" fontId="7" fillId="37" borderId="10" xfId="56" applyNumberFormat="1" applyFont="1" applyFill="1" applyBorder="1" applyAlignment="1">
      <alignment horizontal="center" vertical="center"/>
    </xf>
    <xf numFmtId="164" fontId="7" fillId="37" borderId="10" xfId="56" applyNumberFormat="1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horizontal="left" vertical="center" wrapText="1" indent="1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>
      <alignment horizontal="center"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2" fontId="45" fillId="31" borderId="10" xfId="55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 wrapText="1" indent="1"/>
    </xf>
    <xf numFmtId="0" fontId="9" fillId="37" borderId="10" xfId="0" applyFont="1" applyFill="1" applyBorder="1" applyAlignment="1">
      <alignment horizontal="left" vertical="center" wrapText="1" indent="3"/>
    </xf>
    <xf numFmtId="2" fontId="7" fillId="37" borderId="10" xfId="0" applyNumberFormat="1" applyFont="1" applyFill="1" applyBorder="1" applyAlignment="1">
      <alignment horizontal="center" vertical="center"/>
    </xf>
    <xf numFmtId="165" fontId="7" fillId="37" borderId="10" xfId="56" applyNumberFormat="1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horizontal="left" vertical="center" wrapText="1" indent="1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2" fontId="45" fillId="31" borderId="10" xfId="0" applyNumberFormat="1" applyFont="1" applyFill="1" applyBorder="1" applyAlignment="1">
      <alignment horizontal="center" vertical="center"/>
    </xf>
    <xf numFmtId="165" fontId="45" fillId="31" borderId="10" xfId="55" applyNumberFormat="1" applyFont="1" applyFill="1" applyBorder="1" applyAlignment="1">
      <alignment horizontal="center" vertical="center"/>
    </xf>
    <xf numFmtId="10" fontId="45" fillId="31" borderId="10" xfId="55" applyNumberFormat="1" applyFont="1" applyFill="1" applyBorder="1" applyAlignment="1">
      <alignment horizontal="center" vertical="center"/>
    </xf>
    <xf numFmtId="1" fontId="45" fillId="31" borderId="10" xfId="55" applyNumberFormat="1" applyFont="1" applyFill="1" applyBorder="1" applyAlignment="1">
      <alignment horizontal="center" vertical="center"/>
    </xf>
    <xf numFmtId="10" fontId="7" fillId="37" borderId="10" xfId="56" applyNumberFormat="1" applyFont="1" applyFill="1" applyBorder="1" applyAlignment="1">
      <alignment horizontal="center" vertical="center"/>
    </xf>
    <xf numFmtId="1" fontId="7" fillId="37" borderId="10" xfId="56" applyNumberFormat="1" applyFon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left" vertical="center" wrapText="1" indent="3"/>
    </xf>
    <xf numFmtId="0" fontId="45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4" fillId="35" borderId="0" xfId="0" applyFont="1" applyFill="1" applyAlignment="1">
      <alignment horizontal="center" wrapText="1"/>
    </xf>
    <xf numFmtId="0" fontId="5" fillId="38" borderId="14" xfId="0" applyFont="1" applyFill="1" applyBorder="1" applyAlignment="1" applyProtection="1">
      <alignment horizontal="center" vertical="center" wrapText="1"/>
      <protection locked="0"/>
    </xf>
    <xf numFmtId="0" fontId="6" fillId="35" borderId="15" xfId="0" applyFont="1" applyFill="1" applyBorder="1" applyAlignment="1">
      <alignment horizontal="center" vertical="top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  <xf numFmtId="0" fontId="48" fillId="41" borderId="14" xfId="0" applyFont="1" applyFill="1" applyBorder="1" applyAlignment="1" applyProtection="1">
      <alignment horizontal="center" vertical="center" wrapText="1"/>
      <protection locked="0"/>
    </xf>
    <xf numFmtId="0" fontId="49" fillId="33" borderId="15" xfId="0" applyFont="1" applyFill="1" applyBorder="1" applyAlignment="1">
      <alignment horizontal="center" vertical="top"/>
    </xf>
    <xf numFmtId="0" fontId="45" fillId="7" borderId="16" xfId="0" applyFont="1" applyFill="1" applyBorder="1" applyAlignment="1">
      <alignment horizontal="center" vertical="center" wrapText="1"/>
    </xf>
    <xf numFmtId="0" fontId="45" fillId="7" borderId="17" xfId="0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wrapText="1"/>
    </xf>
    <xf numFmtId="0" fontId="45" fillId="13" borderId="11" xfId="0" applyFont="1" applyFill="1" applyBorder="1" applyAlignment="1" applyProtection="1">
      <alignment horizontal="center" vertical="center" wrapText="1"/>
      <protection/>
    </xf>
    <xf numFmtId="0" fontId="45" fillId="13" borderId="12" xfId="0" applyFont="1" applyFill="1" applyBorder="1" applyAlignment="1" applyProtection="1">
      <alignment horizontal="center" vertical="center" wrapText="1"/>
      <protection/>
    </xf>
    <xf numFmtId="0" fontId="45" fillId="13" borderId="13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>
      <alignment horizontal="center" wrapText="1"/>
    </xf>
    <xf numFmtId="0" fontId="7" fillId="40" borderId="11" xfId="0" applyFont="1" applyFill="1" applyBorder="1" applyAlignment="1" applyProtection="1">
      <alignment horizontal="center" vertical="center" wrapText="1"/>
      <protection/>
    </xf>
    <xf numFmtId="0" fontId="7" fillId="40" borderId="12" xfId="0" applyFont="1" applyFill="1" applyBorder="1" applyAlignment="1" applyProtection="1">
      <alignment horizontal="center" vertical="center" wrapText="1"/>
      <protection/>
    </xf>
    <xf numFmtId="0" fontId="7" fillId="40" borderId="13" xfId="0" applyFont="1" applyFill="1" applyBorder="1" applyAlignment="1" applyProtection="1">
      <alignment horizontal="center" vertical="center" wrapText="1"/>
      <protection/>
    </xf>
    <xf numFmtId="0" fontId="45" fillId="19" borderId="16" xfId="0" applyFont="1" applyFill="1" applyBorder="1" applyAlignment="1">
      <alignment horizontal="center" vertical="center" wrapText="1"/>
    </xf>
    <xf numFmtId="0" fontId="45" fillId="19" borderId="17" xfId="0" applyFont="1" applyFill="1" applyBorder="1" applyAlignment="1">
      <alignment horizontal="center" vertical="center" wrapText="1"/>
    </xf>
    <xf numFmtId="0" fontId="45" fillId="19" borderId="11" xfId="0" applyFont="1" applyFill="1" applyBorder="1" applyAlignment="1">
      <alignment horizontal="center" vertical="center" wrapText="1"/>
    </xf>
    <xf numFmtId="0" fontId="45" fillId="19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CC"/>
      </font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FFFFCC"/>
      </font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FFFFCC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FFFFCC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FFFFCC"/>
      </font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FFFFCC"/>
      </font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FFFFCC"/>
      </font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FFFFCC"/>
      </font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FFFFCC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C1"/>
    </sheetView>
  </sheetViews>
  <sheetFormatPr defaultColWidth="9.140625" defaultRowHeight="15" outlineLevelRow="1"/>
  <cols>
    <col min="1" max="1" width="4.28125" style="20" customWidth="1"/>
    <col min="2" max="2" width="114.421875" style="21" customWidth="1"/>
    <col min="3" max="3" width="12.8515625" style="22" customWidth="1"/>
    <col min="4" max="4" width="3.00390625" style="21" customWidth="1"/>
    <col min="5" max="16384" width="9.140625" style="21" customWidth="1"/>
  </cols>
  <sheetData>
    <row r="1" spans="2:3" ht="56.25" customHeight="1">
      <c r="B1" s="62" t="s">
        <v>34</v>
      </c>
      <c r="C1" s="62"/>
    </row>
    <row r="2" ht="9.75" customHeight="1"/>
    <row r="3" spans="2:3" ht="23.25" customHeight="1">
      <c r="B3" s="63" t="s">
        <v>35</v>
      </c>
      <c r="C3" s="63"/>
    </row>
    <row r="4" spans="2:3" ht="15">
      <c r="B4" s="64" t="s">
        <v>2</v>
      </c>
      <c r="C4" s="64"/>
    </row>
    <row r="5" spans="1:3" s="23" customFormat="1" ht="28.5" customHeight="1" hidden="1" outlineLevel="1">
      <c r="A5" s="65" t="s">
        <v>3</v>
      </c>
      <c r="B5" s="67" t="s">
        <v>36</v>
      </c>
      <c r="C5" s="68"/>
    </row>
    <row r="6" spans="1:3" s="23" customFormat="1" ht="29.25" customHeight="1" hidden="1" outlineLevel="1">
      <c r="A6" s="66"/>
      <c r="B6" s="24" t="s">
        <v>5</v>
      </c>
      <c r="C6" s="25" t="s">
        <v>6</v>
      </c>
    </row>
    <row r="7" spans="1:3" s="23" customFormat="1" ht="45.75" customHeight="1" hidden="1" outlineLevel="1">
      <c r="A7" s="26">
        <v>1</v>
      </c>
      <c r="B7" s="27" t="s">
        <v>37</v>
      </c>
      <c r="C7" s="28">
        <v>1</v>
      </c>
    </row>
    <row r="8" spans="1:3" s="23" customFormat="1" ht="20.25" customHeight="1" hidden="1" outlineLevel="1">
      <c r="A8" s="26">
        <v>2</v>
      </c>
      <c r="B8" s="29" t="s">
        <v>38</v>
      </c>
      <c r="C8" s="28">
        <v>1</v>
      </c>
    </row>
    <row r="9" spans="1:3" s="23" customFormat="1" ht="21" customHeight="1" hidden="1" outlineLevel="1">
      <c r="A9" s="26">
        <v>3</v>
      </c>
      <c r="B9" s="27" t="s">
        <v>39</v>
      </c>
      <c r="C9" s="28">
        <v>1</v>
      </c>
    </row>
    <row r="10" spans="1:3" s="23" customFormat="1" ht="20.25" customHeight="1" hidden="1" outlineLevel="1">
      <c r="A10" s="26">
        <v>4</v>
      </c>
      <c r="B10" s="27" t="s">
        <v>40</v>
      </c>
      <c r="C10" s="28">
        <v>1</v>
      </c>
    </row>
    <row r="11" spans="1:3" s="23" customFormat="1" ht="21" customHeight="1" hidden="1" outlineLevel="1">
      <c r="A11" s="26">
        <v>5</v>
      </c>
      <c r="B11" s="29" t="s">
        <v>9</v>
      </c>
      <c r="C11" s="30">
        <v>0</v>
      </c>
    </row>
    <row r="12" spans="1:3" s="23" customFormat="1" ht="15" hidden="1" outlineLevel="1">
      <c r="A12" s="26">
        <v>6</v>
      </c>
      <c r="B12" s="29" t="s">
        <v>41</v>
      </c>
      <c r="C12" s="30">
        <v>91</v>
      </c>
    </row>
    <row r="13" spans="1:3" s="23" customFormat="1" ht="15" hidden="1" outlineLevel="1">
      <c r="A13" s="26">
        <v>7</v>
      </c>
      <c r="B13" s="31" t="s">
        <v>42</v>
      </c>
      <c r="C13" s="30">
        <v>72</v>
      </c>
    </row>
    <row r="14" spans="1:3" s="23" customFormat="1" ht="15" hidden="1" outlineLevel="1">
      <c r="A14" s="26">
        <v>8</v>
      </c>
      <c r="B14" s="31" t="s">
        <v>43</v>
      </c>
      <c r="C14" s="30">
        <v>14</v>
      </c>
    </row>
    <row r="15" spans="1:3" s="23" customFormat="1" ht="15" hidden="1" outlineLevel="1">
      <c r="A15" s="26">
        <v>9</v>
      </c>
      <c r="B15" s="29" t="s">
        <v>44</v>
      </c>
      <c r="C15" s="30">
        <v>220118</v>
      </c>
    </row>
    <row r="16" spans="1:3" s="23" customFormat="1" ht="15" hidden="1" outlineLevel="1">
      <c r="A16" s="26">
        <v>10</v>
      </c>
      <c r="B16" s="29" t="s">
        <v>45</v>
      </c>
      <c r="C16" s="30">
        <v>673043</v>
      </c>
    </row>
    <row r="17" spans="1:3" s="23" customFormat="1" ht="15" hidden="1" outlineLevel="1">
      <c r="A17" s="26">
        <v>11</v>
      </c>
      <c r="B17" s="29" t="s">
        <v>46</v>
      </c>
      <c r="C17" s="30">
        <v>19704</v>
      </c>
    </row>
    <row r="18" spans="1:3" s="23" customFormat="1" ht="15" hidden="1" outlineLevel="1">
      <c r="A18" s="26">
        <v>12</v>
      </c>
      <c r="B18" s="29" t="s">
        <v>47</v>
      </c>
      <c r="C18" s="30">
        <v>1254749</v>
      </c>
    </row>
    <row r="19" spans="1:3" s="23" customFormat="1" ht="15" hidden="1" outlineLevel="1">
      <c r="A19" s="26">
        <v>13</v>
      </c>
      <c r="B19" s="29" t="s">
        <v>48</v>
      </c>
      <c r="C19" s="30">
        <v>887243</v>
      </c>
    </row>
    <row r="20" spans="1:3" s="23" customFormat="1" ht="15" hidden="1" outlineLevel="1">
      <c r="A20" s="26">
        <v>14</v>
      </c>
      <c r="B20" s="29" t="s">
        <v>49</v>
      </c>
      <c r="C20" s="30">
        <v>240141</v>
      </c>
    </row>
    <row r="21" spans="1:3" s="23" customFormat="1" ht="15" hidden="1" outlineLevel="1">
      <c r="A21" s="32">
        <v>15</v>
      </c>
      <c r="B21" s="29" t="s">
        <v>50</v>
      </c>
      <c r="C21" s="33">
        <v>579021</v>
      </c>
    </row>
    <row r="22" spans="1:3" s="23" customFormat="1" ht="15" hidden="1" outlineLevel="1">
      <c r="A22" s="26">
        <v>16</v>
      </c>
      <c r="B22" s="29" t="s">
        <v>51</v>
      </c>
      <c r="C22" s="30">
        <v>21642</v>
      </c>
    </row>
    <row r="23" spans="1:3" s="23" customFormat="1" ht="15" hidden="1" outlineLevel="1">
      <c r="A23" s="26">
        <v>17</v>
      </c>
      <c r="B23" s="29" t="s">
        <v>52</v>
      </c>
      <c r="C23" s="30">
        <v>1247682</v>
      </c>
    </row>
    <row r="24" spans="1:3" s="23" customFormat="1" ht="15" hidden="1" outlineLevel="1">
      <c r="A24" s="26">
        <v>18</v>
      </c>
      <c r="B24" s="29" t="s">
        <v>53</v>
      </c>
      <c r="C24" s="30">
        <v>913653</v>
      </c>
    </row>
    <row r="25" spans="1:3" s="23" customFormat="1" ht="15" hidden="1" outlineLevel="1">
      <c r="A25" s="34"/>
      <c r="B25" s="35" t="s">
        <v>54</v>
      </c>
      <c r="C25" s="36"/>
    </row>
    <row r="26" spans="1:3" s="23" customFormat="1" ht="15" hidden="1" outlineLevel="1">
      <c r="A26" s="26">
        <v>12</v>
      </c>
      <c r="B26" s="29" t="s">
        <v>16</v>
      </c>
      <c r="C26" s="30">
        <v>724</v>
      </c>
    </row>
    <row r="27" spans="1:3" s="23" customFormat="1" ht="15" hidden="1" outlineLevel="1">
      <c r="A27" s="26">
        <v>13</v>
      </c>
      <c r="B27" s="31" t="s">
        <v>55</v>
      </c>
      <c r="C27" s="30">
        <v>719</v>
      </c>
    </row>
    <row r="28" spans="1:3" s="23" customFormat="1" ht="15" hidden="1" outlineLevel="1">
      <c r="A28" s="26">
        <v>14</v>
      </c>
      <c r="B28" s="37" t="s">
        <v>18</v>
      </c>
      <c r="C28" s="30">
        <v>718</v>
      </c>
    </row>
    <row r="29" spans="1:3" s="23" customFormat="1" ht="16.5" customHeight="1" hidden="1" outlineLevel="1">
      <c r="A29" s="26">
        <v>15</v>
      </c>
      <c r="B29" s="37" t="s">
        <v>19</v>
      </c>
      <c r="C29" s="30">
        <v>722</v>
      </c>
    </row>
    <row r="30" spans="1:3" s="23" customFormat="1" ht="15" hidden="1" outlineLevel="1">
      <c r="A30" s="26">
        <v>16</v>
      </c>
      <c r="B30" s="37" t="s">
        <v>20</v>
      </c>
      <c r="C30" s="30">
        <v>722</v>
      </c>
    </row>
    <row r="31" ht="15" hidden="1" outlineLevel="1"/>
    <row r="32" spans="1:3" ht="14.25" customHeight="1" hidden="1" outlineLevel="1">
      <c r="A32" s="65" t="s">
        <v>3</v>
      </c>
      <c r="B32" s="67" t="s">
        <v>56</v>
      </c>
      <c r="C32" s="68"/>
    </row>
    <row r="33" spans="1:3" ht="42.75" collapsed="1">
      <c r="A33" s="66"/>
      <c r="B33" s="24" t="s">
        <v>57</v>
      </c>
      <c r="C33" s="24" t="s">
        <v>23</v>
      </c>
    </row>
    <row r="34" spans="1:3" ht="19.5" customHeight="1">
      <c r="A34" s="38">
        <v>1</v>
      </c>
      <c r="B34" s="29" t="s">
        <v>58</v>
      </c>
      <c r="C34" s="39">
        <f>SUM(C7:C8)</f>
        <v>2</v>
      </c>
    </row>
    <row r="35" spans="1:3" ht="21.75" customHeight="1">
      <c r="A35" s="38">
        <v>2</v>
      </c>
      <c r="B35" s="29" t="s">
        <v>24</v>
      </c>
      <c r="C35" s="39">
        <f>SUM(IF(C9=1,0.5,0),IF(C10=1,0.5,0))</f>
        <v>1</v>
      </c>
    </row>
    <row r="36" spans="1:3" ht="19.5" customHeight="1">
      <c r="A36" s="38">
        <v>3</v>
      </c>
      <c r="B36" s="29" t="s">
        <v>25</v>
      </c>
      <c r="C36" s="39">
        <f>(-1)*C11</f>
        <v>0</v>
      </c>
    </row>
    <row r="37" spans="1:3" ht="19.5" customHeight="1">
      <c r="A37" s="38">
        <v>4</v>
      </c>
      <c r="B37" s="29" t="s">
        <v>59</v>
      </c>
      <c r="C37" s="40">
        <f>IF(C12=0,0,(C13+C14)/C12)</f>
        <v>0.945054945054945</v>
      </c>
    </row>
    <row r="38" spans="1:3" ht="19.5" customHeight="1">
      <c r="A38" s="38">
        <v>5</v>
      </c>
      <c r="B38" s="29" t="s">
        <v>60</v>
      </c>
      <c r="C38" s="41">
        <f>IF(C26=0,0,C27/C26)</f>
        <v>0.9930939226519337</v>
      </c>
    </row>
    <row r="39" spans="1:3" ht="19.5" customHeight="1">
      <c r="A39" s="38">
        <v>6</v>
      </c>
      <c r="B39" s="29" t="s">
        <v>29</v>
      </c>
      <c r="C39" s="41">
        <f>IF(C26=0,0,C28/C26)</f>
        <v>0.9917127071823204</v>
      </c>
    </row>
    <row r="40" spans="1:3" ht="19.5" customHeight="1">
      <c r="A40" s="38">
        <v>7</v>
      </c>
      <c r="B40" s="29" t="s">
        <v>30</v>
      </c>
      <c r="C40" s="41">
        <f>IF(C26=0,0,C29/C26)</f>
        <v>0.9972375690607734</v>
      </c>
    </row>
    <row r="41" spans="1:3" ht="19.5" customHeight="1">
      <c r="A41" s="38">
        <v>8</v>
      </c>
      <c r="B41" s="29" t="s">
        <v>31</v>
      </c>
      <c r="C41" s="41">
        <f>IF(C26=0,0,C30/C26)</f>
        <v>0.9972375690607734</v>
      </c>
    </row>
    <row r="42" spans="1:3" ht="31.5" customHeight="1">
      <c r="A42" s="26"/>
      <c r="B42" s="24" t="s">
        <v>61</v>
      </c>
      <c r="C42" s="24" t="s">
        <v>23</v>
      </c>
    </row>
    <row r="43" spans="1:3" ht="19.5" customHeight="1">
      <c r="A43" s="38">
        <v>9</v>
      </c>
      <c r="B43" s="29" t="s">
        <v>62</v>
      </c>
      <c r="C43" s="41">
        <f>IF(C20=0,0,C15/C20)</f>
        <v>0.9166198191895595</v>
      </c>
    </row>
    <row r="44" spans="1:3" ht="15">
      <c r="A44" s="38">
        <v>10</v>
      </c>
      <c r="B44" s="29" t="s">
        <v>63</v>
      </c>
      <c r="C44" s="41">
        <f>IF(C21=0,0,C16/C21)</f>
        <v>1.1623809844547952</v>
      </c>
    </row>
    <row r="45" spans="1:3" ht="15">
      <c r="A45" s="38">
        <v>11</v>
      </c>
      <c r="B45" s="29" t="s">
        <v>64</v>
      </c>
      <c r="C45" s="41">
        <f>IF(OR(C17=0,C22=0),0,(C19/C17)/(C24/C22))</f>
        <v>1.0666066594634211</v>
      </c>
    </row>
    <row r="46" spans="1:3" ht="15">
      <c r="A46" s="38">
        <v>12</v>
      </c>
      <c r="B46" s="29" t="s">
        <v>65</v>
      </c>
      <c r="C46" s="41">
        <f>IF(OR(C18=0,C23=0),0,(C19/C18)/(C24/C23))</f>
        <v>0.965624660652124</v>
      </c>
    </row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7">
    <mergeCell ref="B1:C1"/>
    <mergeCell ref="B3:C3"/>
    <mergeCell ref="B4:C4"/>
    <mergeCell ref="A5:A6"/>
    <mergeCell ref="B5:C5"/>
    <mergeCell ref="A32:A33"/>
    <mergeCell ref="B32:C32"/>
  </mergeCells>
  <conditionalFormatting sqref="C7">
    <cfRule type="expression" priority="7" dxfId="2" stopIfTrue="1">
      <formula>IF($C7=1,1,$C7=0)</formula>
    </cfRule>
  </conditionalFormatting>
  <conditionalFormatting sqref="C8:C9">
    <cfRule type="expression" priority="6" dxfId="2" stopIfTrue="1">
      <formula>IF($C8=1,1,$C8=0)</formula>
    </cfRule>
  </conditionalFormatting>
  <conditionalFormatting sqref="C10">
    <cfRule type="expression" priority="5" dxfId="2" stopIfTrue="1">
      <formula>IF($C10=1,1,$C10=0)</formula>
    </cfRule>
  </conditionalFormatting>
  <conditionalFormatting sqref="C12">
    <cfRule type="cellIs" priority="4" dxfId="0" operator="lessThan" stopIfTrue="1">
      <formula>$C$13+$C$14</formula>
    </cfRule>
  </conditionalFormatting>
  <conditionalFormatting sqref="C34:C41 C43:C46">
    <cfRule type="cellIs" priority="3" dxfId="163" operator="equal" stopIfTrue="1">
      <formula>0</formula>
    </cfRule>
  </conditionalFormatting>
  <conditionalFormatting sqref="B3:C3">
    <cfRule type="expression" priority="2" dxfId="2" stopIfTrue="1">
      <formula>IF(COUNT($C$7:$C$27)&gt;0,COUNTA($B$3)=1,COUNT($B$3)=0)</formula>
    </cfRule>
  </conditionalFormatting>
  <conditionalFormatting sqref="C27:C30">
    <cfRule type="cellIs" priority="1" dxfId="0" operator="greaterThan" stopIfTrue="1">
      <formula>$C$26</formula>
    </cfRule>
  </conditionalFormatting>
  <printOptions/>
  <pageMargins left="0.7086614173228347" right="0.7086614173228347" top="0.7480314960629921" bottom="1.25" header="0.31496062992125984" footer="0.31496062992125984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C1"/>
    </sheetView>
  </sheetViews>
  <sheetFormatPr defaultColWidth="9.140625" defaultRowHeight="15" outlineLevelRow="1"/>
  <cols>
    <col min="1" max="1" width="4.8515625" style="1" customWidth="1"/>
    <col min="2" max="2" width="110.421875" style="2" customWidth="1"/>
    <col min="3" max="3" width="14.140625" style="3" customWidth="1"/>
    <col min="4" max="4" width="3.00390625" style="2" customWidth="1"/>
    <col min="5" max="16384" width="9.140625" style="2" customWidth="1"/>
  </cols>
  <sheetData>
    <row r="1" spans="2:3" ht="56.25" customHeight="1">
      <c r="B1" s="69" t="s">
        <v>102</v>
      </c>
      <c r="C1" s="69"/>
    </row>
    <row r="2" ht="9.75" customHeight="1"/>
    <row r="3" spans="2:3" ht="23.25" customHeight="1">
      <c r="B3" s="70" t="s">
        <v>125</v>
      </c>
      <c r="C3" s="70"/>
    </row>
    <row r="4" spans="2:3" ht="15">
      <c r="B4" s="71" t="s">
        <v>2</v>
      </c>
      <c r="C4" s="71"/>
    </row>
    <row r="5" spans="1:3" s="4" customFormat="1" ht="26.25" customHeight="1" hidden="1" outlineLevel="1">
      <c r="A5" s="72" t="s">
        <v>3</v>
      </c>
      <c r="B5" s="74" t="s">
        <v>104</v>
      </c>
      <c r="C5" s="75"/>
    </row>
    <row r="6" spans="1:3" s="4" customFormat="1" ht="19.5" customHeight="1" hidden="1" outlineLevel="1">
      <c r="A6" s="73"/>
      <c r="B6" s="5" t="s">
        <v>5</v>
      </c>
      <c r="C6" s="6" t="s">
        <v>6</v>
      </c>
    </row>
    <row r="7" spans="1:3" s="4" customFormat="1" ht="49.5" customHeight="1" hidden="1" outlineLevel="1">
      <c r="A7" s="7">
        <v>1</v>
      </c>
      <c r="B7" s="42" t="s">
        <v>105</v>
      </c>
      <c r="C7" s="43">
        <v>1</v>
      </c>
    </row>
    <row r="8" spans="1:3" s="4" customFormat="1" ht="33.75" customHeight="1" hidden="1" outlineLevel="1">
      <c r="A8" s="7">
        <v>2</v>
      </c>
      <c r="B8" s="8" t="s">
        <v>106</v>
      </c>
      <c r="C8" s="43">
        <v>0.5</v>
      </c>
    </row>
    <row r="9" spans="1:3" s="4" customFormat="1" ht="24.75" customHeight="1" hidden="1" outlineLevel="1">
      <c r="A9" s="7">
        <v>3</v>
      </c>
      <c r="B9" s="42" t="s">
        <v>107</v>
      </c>
      <c r="C9" s="43">
        <v>1</v>
      </c>
    </row>
    <row r="10" spans="1:3" s="4" customFormat="1" ht="23.25" customHeight="1" hidden="1" outlineLevel="1">
      <c r="A10" s="7">
        <v>4</v>
      </c>
      <c r="B10" s="42" t="s">
        <v>108</v>
      </c>
      <c r="C10" s="43">
        <v>0</v>
      </c>
    </row>
    <row r="11" spans="1:3" s="4" customFormat="1" ht="20.25" customHeight="1" hidden="1" outlineLevel="1">
      <c r="A11" s="7">
        <v>5</v>
      </c>
      <c r="B11" s="8" t="s">
        <v>9</v>
      </c>
      <c r="C11" s="9">
        <v>0</v>
      </c>
    </row>
    <row r="12" spans="1:3" s="4" customFormat="1" ht="15" hidden="1" outlineLevel="1">
      <c r="A12" s="7">
        <v>6</v>
      </c>
      <c r="B12" s="8" t="s">
        <v>109</v>
      </c>
      <c r="C12" s="9">
        <v>110</v>
      </c>
    </row>
    <row r="13" spans="1:3" s="4" customFormat="1" ht="17.25" customHeight="1" hidden="1" outlineLevel="1">
      <c r="A13" s="7">
        <v>7</v>
      </c>
      <c r="B13" s="11" t="s">
        <v>110</v>
      </c>
      <c r="C13" s="9">
        <v>51</v>
      </c>
    </row>
    <row r="14" spans="1:3" s="4" customFormat="1" ht="15.75" customHeight="1" hidden="1" outlineLevel="1">
      <c r="A14" s="7">
        <v>8</v>
      </c>
      <c r="B14" s="11" t="s">
        <v>111</v>
      </c>
      <c r="C14" s="9">
        <v>22</v>
      </c>
    </row>
    <row r="15" spans="1:3" s="4" customFormat="1" ht="15" hidden="1" outlineLevel="1">
      <c r="A15" s="7">
        <v>9</v>
      </c>
      <c r="B15" s="8" t="s">
        <v>112</v>
      </c>
      <c r="C15" s="9">
        <v>498</v>
      </c>
    </row>
    <row r="16" spans="1:3" s="4" customFormat="1" ht="15" hidden="1" outlineLevel="1">
      <c r="A16" s="7">
        <v>10</v>
      </c>
      <c r="B16" s="8" t="s">
        <v>113</v>
      </c>
      <c r="C16" s="9">
        <v>392</v>
      </c>
    </row>
    <row r="17" spans="1:3" s="4" customFormat="1" ht="16.5" customHeight="1" hidden="1" outlineLevel="1">
      <c r="A17" s="7">
        <v>11</v>
      </c>
      <c r="B17" s="8" t="s">
        <v>114</v>
      </c>
      <c r="C17" s="9">
        <v>45</v>
      </c>
    </row>
    <row r="18" spans="1:3" s="4" customFormat="1" ht="17.25" customHeight="1" hidden="1" outlineLevel="1">
      <c r="A18" s="7">
        <v>12</v>
      </c>
      <c r="B18" s="8" t="s">
        <v>115</v>
      </c>
      <c r="C18" s="9">
        <v>38</v>
      </c>
    </row>
    <row r="19" spans="1:3" s="4" customFormat="1" ht="15" hidden="1" outlineLevel="1">
      <c r="A19" s="12"/>
      <c r="B19" s="13" t="s">
        <v>116</v>
      </c>
      <c r="C19" s="14"/>
    </row>
    <row r="20" spans="1:3" s="4" customFormat="1" ht="15" hidden="1" outlineLevel="1">
      <c r="A20" s="7">
        <v>13</v>
      </c>
      <c r="B20" s="8" t="s">
        <v>16</v>
      </c>
      <c r="C20" s="9">
        <v>179</v>
      </c>
    </row>
    <row r="21" spans="1:3" s="4" customFormat="1" ht="15" hidden="1" outlineLevel="1">
      <c r="A21" s="7">
        <v>14</v>
      </c>
      <c r="B21" s="11" t="s">
        <v>117</v>
      </c>
      <c r="C21" s="9">
        <v>162</v>
      </c>
    </row>
    <row r="22" spans="1:3" s="4" customFormat="1" ht="15" hidden="1" outlineLevel="1">
      <c r="A22" s="7">
        <v>15</v>
      </c>
      <c r="B22" s="15" t="s">
        <v>18</v>
      </c>
      <c r="C22" s="9">
        <v>140</v>
      </c>
    </row>
    <row r="23" spans="1:3" s="4" customFormat="1" ht="18" customHeight="1" hidden="1" outlineLevel="1">
      <c r="A23" s="7">
        <v>16</v>
      </c>
      <c r="B23" s="15" t="s">
        <v>19</v>
      </c>
      <c r="C23" s="9">
        <v>175</v>
      </c>
    </row>
    <row r="24" spans="1:3" s="4" customFormat="1" ht="15" hidden="1" outlineLevel="1">
      <c r="A24" s="7">
        <v>17</v>
      </c>
      <c r="B24" s="15" t="s">
        <v>20</v>
      </c>
      <c r="C24" s="9">
        <v>175</v>
      </c>
    </row>
    <row r="25" ht="15" hidden="1" outlineLevel="1"/>
    <row r="26" spans="1:3" ht="15" customHeight="1" hidden="1" outlineLevel="1">
      <c r="A26" s="65" t="s">
        <v>3</v>
      </c>
      <c r="B26" s="67" t="s">
        <v>118</v>
      </c>
      <c r="C26" s="68"/>
    </row>
    <row r="27" spans="1:3" ht="42.75" collapsed="1">
      <c r="A27" s="66"/>
      <c r="B27" s="24" t="s">
        <v>119</v>
      </c>
      <c r="C27" s="24" t="s">
        <v>23</v>
      </c>
    </row>
    <row r="28" spans="1:3" ht="19.5" customHeight="1">
      <c r="A28" s="16">
        <v>1</v>
      </c>
      <c r="B28" s="8" t="s">
        <v>58</v>
      </c>
      <c r="C28" s="17">
        <f>SUM(C7:C8)</f>
        <v>1.5</v>
      </c>
    </row>
    <row r="29" spans="1:3" ht="25.5" customHeight="1">
      <c r="A29" s="16">
        <v>2</v>
      </c>
      <c r="B29" s="8" t="s">
        <v>24</v>
      </c>
      <c r="C29" s="17">
        <f>SUM(IF(C9=1,0.5,0),IF(C10=1,0.5,0))</f>
        <v>0.5</v>
      </c>
    </row>
    <row r="30" spans="1:3" ht="19.5" customHeight="1">
      <c r="A30" s="16">
        <v>3</v>
      </c>
      <c r="B30" s="8" t="s">
        <v>25</v>
      </c>
      <c r="C30" s="17">
        <f>(-1)*C11</f>
        <v>0</v>
      </c>
    </row>
    <row r="31" spans="1:3" ht="19.5" customHeight="1">
      <c r="A31" s="16">
        <v>4</v>
      </c>
      <c r="B31" s="8" t="s">
        <v>120</v>
      </c>
      <c r="C31" s="54">
        <f>IF(C12=0,0,(C13+C14)/C12)</f>
        <v>0.6636363636363637</v>
      </c>
    </row>
    <row r="32" spans="1:3" ht="19.5" customHeight="1">
      <c r="A32" s="16">
        <v>5</v>
      </c>
      <c r="B32" s="8" t="s">
        <v>121</v>
      </c>
      <c r="C32" s="19">
        <f>IF(C20=0,0,C21/C20)</f>
        <v>0.9050279329608939</v>
      </c>
    </row>
    <row r="33" spans="1:3" ht="19.5" customHeight="1">
      <c r="A33" s="16">
        <v>6</v>
      </c>
      <c r="B33" s="8" t="s">
        <v>29</v>
      </c>
      <c r="C33" s="19">
        <f>IF(C20=0,0,C22/C20)</f>
        <v>0.7821229050279329</v>
      </c>
    </row>
    <row r="34" spans="1:3" ht="19.5" customHeight="1">
      <c r="A34" s="16">
        <v>7</v>
      </c>
      <c r="B34" s="8" t="s">
        <v>30</v>
      </c>
      <c r="C34" s="19">
        <f>IF(C20=0,0,C23/C20)</f>
        <v>0.9776536312849162</v>
      </c>
    </row>
    <row r="35" spans="1:3" ht="19.5" customHeight="1">
      <c r="A35" s="16">
        <v>8</v>
      </c>
      <c r="B35" s="8" t="s">
        <v>31</v>
      </c>
      <c r="C35" s="19">
        <f>IF(C20=0,0,C24/C20)</f>
        <v>0.9776536312849162</v>
      </c>
    </row>
    <row r="36" spans="1:3" ht="31.5" customHeight="1">
      <c r="A36" s="26"/>
      <c r="B36" s="24" t="s">
        <v>122</v>
      </c>
      <c r="C36" s="24" t="s">
        <v>23</v>
      </c>
    </row>
    <row r="37" spans="1:3" ht="19.5" customHeight="1">
      <c r="A37" s="16">
        <v>9</v>
      </c>
      <c r="B37" s="8" t="s">
        <v>123</v>
      </c>
      <c r="C37" s="46">
        <f>IF(C15=0,0,C16/C15)</f>
        <v>0.7871485943775101</v>
      </c>
    </row>
    <row r="38" spans="1:3" ht="19.5" customHeight="1">
      <c r="A38" s="16">
        <v>10</v>
      </c>
      <c r="B38" s="8" t="s">
        <v>124</v>
      </c>
      <c r="C38" s="46">
        <f>IF(C17=0,0,(0.25+0.75*C18/C17))</f>
        <v>0.8833333333333333</v>
      </c>
    </row>
    <row r="39" ht="15"/>
    <row r="40" ht="15"/>
    <row r="41" ht="15"/>
    <row r="42" ht="15"/>
    <row r="43" ht="15"/>
    <row r="54" ht="15"/>
    <row r="55" ht="15"/>
    <row r="56" ht="15"/>
    <row r="57" ht="15"/>
    <row r="58" ht="15"/>
    <row r="59" ht="15"/>
    <row r="60" ht="15"/>
    <row r="61" ht="15"/>
    <row r="65" ht="15"/>
  </sheetData>
  <sheetProtection/>
  <mergeCells count="7">
    <mergeCell ref="B1:C1"/>
    <mergeCell ref="B3:C3"/>
    <mergeCell ref="B4:C4"/>
    <mergeCell ref="A5:A6"/>
    <mergeCell ref="B5:C5"/>
    <mergeCell ref="A26:A27"/>
    <mergeCell ref="B26:C26"/>
  </mergeCells>
  <conditionalFormatting sqref="C7">
    <cfRule type="expression" priority="11" dxfId="2" stopIfTrue="1">
      <formula>IF($C7=1,1,$C7=0)</formula>
    </cfRule>
  </conditionalFormatting>
  <conditionalFormatting sqref="C12">
    <cfRule type="cellIs" priority="10" dxfId="0" operator="lessThan" stopIfTrue="1">
      <formula>($C$13+$C$14)</formula>
    </cfRule>
  </conditionalFormatting>
  <conditionalFormatting sqref="C28:C35 C37">
    <cfRule type="cellIs" priority="9" dxfId="163" operator="equal" stopIfTrue="1">
      <formula>0</formula>
    </cfRule>
  </conditionalFormatting>
  <conditionalFormatting sqref="C38">
    <cfRule type="cellIs" priority="8" dxfId="163" operator="equal" stopIfTrue="1">
      <formula>0</formula>
    </cfRule>
  </conditionalFormatting>
  <conditionalFormatting sqref="C9:C10">
    <cfRule type="expression" priority="7" dxfId="2" stopIfTrue="1">
      <formula>IF($C9=1,1,$C9=0)</formula>
    </cfRule>
  </conditionalFormatting>
  <conditionalFormatting sqref="C17">
    <cfRule type="cellIs" priority="6" dxfId="0" operator="lessThan" stopIfTrue="1">
      <formula>$C$18</formula>
    </cfRule>
  </conditionalFormatting>
  <conditionalFormatting sqref="B3:C3">
    <cfRule type="expression" priority="5" dxfId="2" stopIfTrue="1">
      <formula>IF(COUNT($C$7:$C$21)&gt;0,COUNTA($B$3)=1,COUNT($B$3)=0)</formula>
    </cfRule>
  </conditionalFormatting>
  <conditionalFormatting sqref="C8">
    <cfRule type="expression" priority="4" dxfId="2" stopIfTrue="1">
      <formula>IF($C8=1,1,IF($C8=0.5,0.5,$C8=0))</formula>
    </cfRule>
  </conditionalFormatting>
  <conditionalFormatting sqref="C21">
    <cfRule type="cellIs" priority="3" dxfId="0" operator="greaterThan" stopIfTrue="1">
      <formula>$C$20</formula>
    </cfRule>
  </conditionalFormatting>
  <conditionalFormatting sqref="C22">
    <cfRule type="cellIs" priority="2" dxfId="0" operator="greaterThan" stopIfTrue="1">
      <formula>$C$20</formula>
    </cfRule>
  </conditionalFormatting>
  <conditionalFormatting sqref="C23:C24">
    <cfRule type="cellIs" priority="1" dxfId="0" operator="greaterThan" stopIfTrue="1">
      <formula>$C$20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A5:IV26"/>
    </sheetView>
  </sheetViews>
  <sheetFormatPr defaultColWidth="9.140625" defaultRowHeight="15" outlineLevelRow="1"/>
  <cols>
    <col min="1" max="1" width="4.8515625" style="20" customWidth="1"/>
    <col min="2" max="2" width="110.421875" style="21" customWidth="1"/>
    <col min="3" max="3" width="14.140625" style="22" customWidth="1"/>
    <col min="4" max="4" width="3.00390625" style="21" customWidth="1"/>
    <col min="5" max="16384" width="9.140625" style="21" customWidth="1"/>
  </cols>
  <sheetData>
    <row r="1" spans="2:3" ht="56.25" customHeight="1">
      <c r="B1" s="62" t="s">
        <v>102</v>
      </c>
      <c r="C1" s="62"/>
    </row>
    <row r="2" ht="9.75" customHeight="1"/>
    <row r="3" spans="2:3" ht="23.25" customHeight="1">
      <c r="B3" s="63" t="s">
        <v>126</v>
      </c>
      <c r="C3" s="63"/>
    </row>
    <row r="4" spans="2:3" ht="15">
      <c r="B4" s="64" t="s">
        <v>2</v>
      </c>
      <c r="C4" s="64"/>
    </row>
    <row r="5" spans="1:3" s="23" customFormat="1" ht="26.25" customHeight="1" hidden="1" outlineLevel="1">
      <c r="A5" s="65" t="s">
        <v>3</v>
      </c>
      <c r="B5" s="67" t="s">
        <v>104</v>
      </c>
      <c r="C5" s="68"/>
    </row>
    <row r="6" spans="1:3" s="23" customFormat="1" ht="19.5" customHeight="1" hidden="1" outlineLevel="1">
      <c r="A6" s="66"/>
      <c r="B6" s="24" t="s">
        <v>5</v>
      </c>
      <c r="C6" s="25" t="s">
        <v>6</v>
      </c>
    </row>
    <row r="7" spans="1:3" s="23" customFormat="1" ht="49.5" customHeight="1" hidden="1" outlineLevel="1">
      <c r="A7" s="26">
        <v>1</v>
      </c>
      <c r="B7" s="27" t="s">
        <v>105</v>
      </c>
      <c r="C7" s="28">
        <v>1</v>
      </c>
    </row>
    <row r="8" spans="1:3" s="23" customFormat="1" ht="33.75" customHeight="1" hidden="1" outlineLevel="1">
      <c r="A8" s="26">
        <v>2</v>
      </c>
      <c r="B8" s="29" t="s">
        <v>106</v>
      </c>
      <c r="C8" s="28">
        <v>1</v>
      </c>
    </row>
    <row r="9" spans="1:3" s="23" customFormat="1" ht="24.75" customHeight="1" hidden="1" outlineLevel="1">
      <c r="A9" s="26">
        <v>3</v>
      </c>
      <c r="B9" s="27" t="s">
        <v>107</v>
      </c>
      <c r="C9" s="28">
        <v>1</v>
      </c>
    </row>
    <row r="10" spans="1:3" s="23" customFormat="1" ht="23.25" customHeight="1" hidden="1" outlineLevel="1">
      <c r="A10" s="26">
        <v>4</v>
      </c>
      <c r="B10" s="27" t="s">
        <v>108</v>
      </c>
      <c r="C10" s="28">
        <v>0</v>
      </c>
    </row>
    <row r="11" spans="1:3" s="23" customFormat="1" ht="20.25" customHeight="1" hidden="1" outlineLevel="1">
      <c r="A11" s="26">
        <v>5</v>
      </c>
      <c r="B11" s="29" t="s">
        <v>9</v>
      </c>
      <c r="C11" s="30">
        <v>0</v>
      </c>
    </row>
    <row r="12" spans="1:3" s="23" customFormat="1" ht="15" hidden="1" outlineLevel="1">
      <c r="A12" s="26">
        <v>6</v>
      </c>
      <c r="B12" s="29" t="s">
        <v>109</v>
      </c>
      <c r="C12" s="30">
        <v>33</v>
      </c>
    </row>
    <row r="13" spans="1:3" s="23" customFormat="1" ht="17.25" customHeight="1" hidden="1" outlineLevel="1">
      <c r="A13" s="26">
        <v>7</v>
      </c>
      <c r="B13" s="31" t="s">
        <v>110</v>
      </c>
      <c r="C13" s="30">
        <v>10</v>
      </c>
    </row>
    <row r="14" spans="1:3" s="23" customFormat="1" ht="15.75" customHeight="1" hidden="1" outlineLevel="1">
      <c r="A14" s="26">
        <v>8</v>
      </c>
      <c r="B14" s="31" t="s">
        <v>111</v>
      </c>
      <c r="C14" s="30">
        <v>11</v>
      </c>
    </row>
    <row r="15" spans="1:3" s="23" customFormat="1" ht="15" hidden="1" outlineLevel="1">
      <c r="A15" s="26">
        <v>9</v>
      </c>
      <c r="B15" s="29" t="s">
        <v>112</v>
      </c>
      <c r="C15" s="30">
        <v>239</v>
      </c>
    </row>
    <row r="16" spans="1:3" s="23" customFormat="1" ht="15" hidden="1" outlineLevel="1">
      <c r="A16" s="26">
        <v>10</v>
      </c>
      <c r="B16" s="29" t="s">
        <v>113</v>
      </c>
      <c r="C16" s="30">
        <v>208</v>
      </c>
    </row>
    <row r="17" spans="1:3" s="23" customFormat="1" ht="16.5" customHeight="1" hidden="1" outlineLevel="1">
      <c r="A17" s="26">
        <v>11</v>
      </c>
      <c r="B17" s="29" t="s">
        <v>114</v>
      </c>
      <c r="C17" s="30">
        <v>5</v>
      </c>
    </row>
    <row r="18" spans="1:3" s="23" customFormat="1" ht="17.25" customHeight="1" hidden="1" outlineLevel="1">
      <c r="A18" s="26">
        <v>12</v>
      </c>
      <c r="B18" s="29" t="s">
        <v>115</v>
      </c>
      <c r="C18" s="30">
        <v>2</v>
      </c>
    </row>
    <row r="19" spans="1:3" s="23" customFormat="1" ht="15" hidden="1" outlineLevel="1">
      <c r="A19" s="34"/>
      <c r="B19" s="35" t="s">
        <v>116</v>
      </c>
      <c r="C19" s="36"/>
    </row>
    <row r="20" spans="1:3" s="23" customFormat="1" ht="15" hidden="1" outlineLevel="1">
      <c r="A20" s="26">
        <v>13</v>
      </c>
      <c r="B20" s="29" t="s">
        <v>16</v>
      </c>
      <c r="C20" s="30">
        <v>90</v>
      </c>
    </row>
    <row r="21" spans="1:3" s="23" customFormat="1" ht="15" hidden="1" outlineLevel="1">
      <c r="A21" s="26">
        <v>14</v>
      </c>
      <c r="B21" s="31" t="s">
        <v>117</v>
      </c>
      <c r="C21" s="30">
        <v>83</v>
      </c>
    </row>
    <row r="22" spans="1:3" s="23" customFormat="1" ht="15" hidden="1" outlineLevel="1">
      <c r="A22" s="26">
        <v>15</v>
      </c>
      <c r="B22" s="37" t="s">
        <v>18</v>
      </c>
      <c r="C22" s="30">
        <v>82</v>
      </c>
    </row>
    <row r="23" spans="1:3" s="23" customFormat="1" ht="18" customHeight="1" hidden="1" outlineLevel="1">
      <c r="A23" s="26">
        <v>16</v>
      </c>
      <c r="B23" s="37" t="s">
        <v>19</v>
      </c>
      <c r="C23" s="30">
        <v>90</v>
      </c>
    </row>
    <row r="24" spans="1:3" s="23" customFormat="1" ht="15" hidden="1" outlineLevel="1">
      <c r="A24" s="26">
        <v>17</v>
      </c>
      <c r="B24" s="37" t="s">
        <v>20</v>
      </c>
      <c r="C24" s="30">
        <v>88</v>
      </c>
    </row>
    <row r="25" ht="15" hidden="1" outlineLevel="1"/>
    <row r="26" spans="1:3" ht="15" hidden="1" outlineLevel="1">
      <c r="A26" s="65" t="s">
        <v>3</v>
      </c>
      <c r="B26" s="67" t="s">
        <v>118</v>
      </c>
      <c r="C26" s="68"/>
    </row>
    <row r="27" spans="1:3" ht="42.75" collapsed="1">
      <c r="A27" s="66"/>
      <c r="B27" s="24" t="s">
        <v>119</v>
      </c>
      <c r="C27" s="24" t="s">
        <v>23</v>
      </c>
    </row>
    <row r="28" spans="1:3" ht="19.5" customHeight="1">
      <c r="A28" s="38">
        <v>1</v>
      </c>
      <c r="B28" s="29" t="s">
        <v>58</v>
      </c>
      <c r="C28" s="39">
        <f>SUM(C7:C8)</f>
        <v>2</v>
      </c>
    </row>
    <row r="29" spans="1:3" ht="25.5" customHeight="1">
      <c r="A29" s="38">
        <v>2</v>
      </c>
      <c r="B29" s="29" t="s">
        <v>24</v>
      </c>
      <c r="C29" s="39">
        <f>SUM(IF(C9=1,0.5,0),IF(C10=1,0.5,0))</f>
        <v>0.5</v>
      </c>
    </row>
    <row r="30" spans="1:3" ht="19.5" customHeight="1">
      <c r="A30" s="38">
        <v>3</v>
      </c>
      <c r="B30" s="29" t="s">
        <v>25</v>
      </c>
      <c r="C30" s="39">
        <f>(-1)*C11</f>
        <v>0</v>
      </c>
    </row>
    <row r="31" spans="1:3" ht="19.5" customHeight="1">
      <c r="A31" s="38">
        <v>4</v>
      </c>
      <c r="B31" s="29" t="s">
        <v>120</v>
      </c>
      <c r="C31" s="50">
        <f>IF(C12=0,0,(C13+C14)/C12)</f>
        <v>0.6363636363636364</v>
      </c>
    </row>
    <row r="32" spans="1:3" ht="19.5" customHeight="1">
      <c r="A32" s="38">
        <v>5</v>
      </c>
      <c r="B32" s="29" t="s">
        <v>121</v>
      </c>
      <c r="C32" s="41">
        <f>IF(C20=0,0,C21/C20)</f>
        <v>0.9222222222222223</v>
      </c>
    </row>
    <row r="33" spans="1:3" ht="19.5" customHeight="1">
      <c r="A33" s="38">
        <v>6</v>
      </c>
      <c r="B33" s="29" t="s">
        <v>29</v>
      </c>
      <c r="C33" s="41">
        <f>IF(C20=0,0,C22/C20)</f>
        <v>0.9111111111111111</v>
      </c>
    </row>
    <row r="34" spans="1:3" ht="19.5" customHeight="1">
      <c r="A34" s="38">
        <v>7</v>
      </c>
      <c r="B34" s="29" t="s">
        <v>30</v>
      </c>
      <c r="C34" s="41">
        <f>IF(C20=0,0,C23/C20)</f>
        <v>1</v>
      </c>
    </row>
    <row r="35" spans="1:3" ht="19.5" customHeight="1">
      <c r="A35" s="38">
        <v>8</v>
      </c>
      <c r="B35" s="29" t="s">
        <v>31</v>
      </c>
      <c r="C35" s="41">
        <f>IF(C20=0,0,C24/C20)</f>
        <v>0.9777777777777777</v>
      </c>
    </row>
    <row r="36" spans="1:3" ht="31.5" customHeight="1">
      <c r="A36" s="26"/>
      <c r="B36" s="24" t="s">
        <v>122</v>
      </c>
      <c r="C36" s="24" t="s">
        <v>23</v>
      </c>
    </row>
    <row r="37" spans="1:3" ht="19.5" customHeight="1">
      <c r="A37" s="38">
        <v>9</v>
      </c>
      <c r="B37" s="29" t="s">
        <v>123</v>
      </c>
      <c r="C37" s="40">
        <f>IF(C15=0,0,C16/C15)</f>
        <v>0.8702928870292888</v>
      </c>
    </row>
    <row r="38" spans="1:3" ht="19.5" customHeight="1">
      <c r="A38" s="38">
        <v>10</v>
      </c>
      <c r="B38" s="29" t="s">
        <v>124</v>
      </c>
      <c r="C38" s="40">
        <f>IF(C17=0,0,(0.25+0.75*C18/C17))</f>
        <v>0.55</v>
      </c>
    </row>
    <row r="39" ht="15"/>
    <row r="40" ht="15"/>
    <row r="41" ht="15"/>
    <row r="42" ht="15"/>
    <row r="43" ht="15"/>
    <row r="54" ht="15"/>
    <row r="55" ht="15"/>
    <row r="56" ht="15"/>
    <row r="57" ht="15"/>
    <row r="58" ht="15"/>
    <row r="59" ht="15"/>
    <row r="60" ht="15"/>
    <row r="61" ht="15"/>
    <row r="65" ht="15"/>
  </sheetData>
  <sheetProtection/>
  <mergeCells count="7">
    <mergeCell ref="B1:C1"/>
    <mergeCell ref="B3:C3"/>
    <mergeCell ref="B4:C4"/>
    <mergeCell ref="A5:A6"/>
    <mergeCell ref="B5:C5"/>
    <mergeCell ref="A26:A27"/>
    <mergeCell ref="B26:C26"/>
  </mergeCells>
  <conditionalFormatting sqref="C7">
    <cfRule type="expression" priority="11" dxfId="2" stopIfTrue="1">
      <formula>IF($C7=1,1,$C7=0)</formula>
    </cfRule>
  </conditionalFormatting>
  <conditionalFormatting sqref="C12">
    <cfRule type="cellIs" priority="10" dxfId="0" operator="lessThan" stopIfTrue="1">
      <formula>($C$13+$C$14)</formula>
    </cfRule>
  </conditionalFormatting>
  <conditionalFormatting sqref="C28:C35 C37">
    <cfRule type="cellIs" priority="9" dxfId="163" operator="equal" stopIfTrue="1">
      <formula>0</formula>
    </cfRule>
  </conditionalFormatting>
  <conditionalFormatting sqref="C38">
    <cfRule type="cellIs" priority="8" dxfId="163" operator="equal" stopIfTrue="1">
      <formula>0</formula>
    </cfRule>
  </conditionalFormatting>
  <conditionalFormatting sqref="C9:C10">
    <cfRule type="expression" priority="7" dxfId="2" stopIfTrue="1">
      <formula>IF($C9=1,1,$C9=0)</formula>
    </cfRule>
  </conditionalFormatting>
  <conditionalFormatting sqref="C17">
    <cfRule type="cellIs" priority="6" dxfId="0" operator="lessThan" stopIfTrue="1">
      <formula>$C$18</formula>
    </cfRule>
  </conditionalFormatting>
  <conditionalFormatting sqref="B3:C3">
    <cfRule type="expression" priority="5" dxfId="2" stopIfTrue="1">
      <formula>IF(COUNT($C$7:$C$21)&gt;0,COUNTA($B$3)=1,COUNT($B$3)=0)</formula>
    </cfRule>
  </conditionalFormatting>
  <conditionalFormatting sqref="C8">
    <cfRule type="expression" priority="4" dxfId="2" stopIfTrue="1">
      <formula>IF($C8=1,1,IF($C8=0.5,0.5,$C8=0))</formula>
    </cfRule>
  </conditionalFormatting>
  <conditionalFormatting sqref="C21">
    <cfRule type="cellIs" priority="3" dxfId="0" operator="greaterThan" stopIfTrue="1">
      <formula>$C$20</formula>
    </cfRule>
  </conditionalFormatting>
  <conditionalFormatting sqref="C22">
    <cfRule type="cellIs" priority="2" dxfId="0" operator="greaterThan" stopIfTrue="1">
      <formula>$C$20</formula>
    </cfRule>
  </conditionalFormatting>
  <conditionalFormatting sqref="C23:C24">
    <cfRule type="cellIs" priority="1" dxfId="0" operator="greaterThan" stopIfTrue="1">
      <formula>$C$20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1" sqref="A31:C32"/>
    </sheetView>
  </sheetViews>
  <sheetFormatPr defaultColWidth="9.140625" defaultRowHeight="15" outlineLevelRow="1"/>
  <cols>
    <col min="1" max="1" width="4.8515625" style="1" customWidth="1"/>
    <col min="2" max="2" width="106.8515625" style="2" customWidth="1"/>
    <col min="3" max="3" width="14.140625" style="3" customWidth="1"/>
    <col min="4" max="4" width="3.00390625" style="2" customWidth="1"/>
    <col min="5" max="16384" width="9.140625" style="2" customWidth="1"/>
  </cols>
  <sheetData>
    <row r="1" spans="2:3" ht="56.25" customHeight="1">
      <c r="B1" s="76" t="s">
        <v>127</v>
      </c>
      <c r="C1" s="76"/>
    </row>
    <row r="2" ht="9.75" customHeight="1"/>
    <row r="3" spans="2:3" ht="23.25" customHeight="1">
      <c r="B3" s="70" t="s">
        <v>128</v>
      </c>
      <c r="C3" s="70"/>
    </row>
    <row r="4" spans="2:3" ht="15">
      <c r="B4" s="71" t="s">
        <v>2</v>
      </c>
      <c r="C4" s="71"/>
    </row>
    <row r="5" spans="1:3" s="4" customFormat="1" ht="28.5" customHeight="1" hidden="1" outlineLevel="1">
      <c r="A5" s="72" t="s">
        <v>3</v>
      </c>
      <c r="B5" s="74" t="s">
        <v>129</v>
      </c>
      <c r="C5" s="75"/>
    </row>
    <row r="6" spans="1:3" s="4" customFormat="1" ht="29.25" customHeight="1" hidden="1" outlineLevel="1">
      <c r="A6" s="73"/>
      <c r="B6" s="5" t="s">
        <v>5</v>
      </c>
      <c r="C6" s="6" t="s">
        <v>6</v>
      </c>
    </row>
    <row r="7" spans="1:3" s="4" customFormat="1" ht="32.25" customHeight="1" hidden="1" outlineLevel="1">
      <c r="A7" s="7">
        <v>1</v>
      </c>
      <c r="B7" s="27" t="s">
        <v>130</v>
      </c>
      <c r="C7" s="43">
        <v>1</v>
      </c>
    </row>
    <row r="8" spans="1:3" s="4" customFormat="1" ht="21.75" customHeight="1" hidden="1" outlineLevel="1">
      <c r="A8" s="7">
        <v>2</v>
      </c>
      <c r="B8" s="29" t="s">
        <v>131</v>
      </c>
      <c r="C8" s="43">
        <v>1</v>
      </c>
    </row>
    <row r="9" spans="1:3" s="4" customFormat="1" ht="19.5" customHeight="1" hidden="1" outlineLevel="1">
      <c r="A9" s="7">
        <v>3</v>
      </c>
      <c r="B9" s="8" t="s">
        <v>132</v>
      </c>
      <c r="C9" s="43">
        <v>0</v>
      </c>
    </row>
    <row r="10" spans="1:3" s="4" customFormat="1" ht="21" customHeight="1" hidden="1" outlineLevel="1">
      <c r="A10" s="7">
        <v>4</v>
      </c>
      <c r="B10" s="42" t="s">
        <v>39</v>
      </c>
      <c r="C10" s="43">
        <v>1</v>
      </c>
    </row>
    <row r="11" spans="1:3" s="4" customFormat="1" ht="30.75" customHeight="1" hidden="1" outlineLevel="1">
      <c r="A11" s="7">
        <v>5</v>
      </c>
      <c r="B11" s="42" t="s">
        <v>133</v>
      </c>
      <c r="C11" s="43">
        <v>0</v>
      </c>
    </row>
    <row r="12" spans="1:3" s="4" customFormat="1" ht="19.5" customHeight="1" hidden="1" outlineLevel="1">
      <c r="A12" s="7">
        <v>6</v>
      </c>
      <c r="B12" s="8" t="s">
        <v>134</v>
      </c>
      <c r="C12" s="9">
        <v>0</v>
      </c>
    </row>
    <row r="13" spans="1:3" s="4" customFormat="1" ht="19.5" customHeight="1" hidden="1" outlineLevel="1">
      <c r="A13" s="7">
        <v>7</v>
      </c>
      <c r="B13" s="8" t="s">
        <v>135</v>
      </c>
      <c r="C13" s="9">
        <v>56255</v>
      </c>
    </row>
    <row r="14" spans="1:3" s="4" customFormat="1" ht="19.5" customHeight="1" hidden="1" outlineLevel="1">
      <c r="A14" s="7">
        <v>8</v>
      </c>
      <c r="B14" s="8" t="s">
        <v>136</v>
      </c>
      <c r="C14" s="9">
        <v>648</v>
      </c>
    </row>
    <row r="15" spans="1:3" s="4" customFormat="1" ht="19.5" customHeight="1" hidden="1" outlineLevel="1">
      <c r="A15" s="7">
        <v>9</v>
      </c>
      <c r="B15" s="8" t="s">
        <v>137</v>
      </c>
      <c r="C15" s="9">
        <v>104</v>
      </c>
    </row>
    <row r="16" spans="1:3" s="4" customFormat="1" ht="30" hidden="1" outlineLevel="1">
      <c r="A16" s="7">
        <v>10</v>
      </c>
      <c r="B16" s="8" t="s">
        <v>138</v>
      </c>
      <c r="C16" s="9">
        <v>41288</v>
      </c>
    </row>
    <row r="17" spans="1:3" s="4" customFormat="1" ht="19.5" customHeight="1" hidden="1" outlineLevel="1">
      <c r="A17" s="7">
        <v>11</v>
      </c>
      <c r="B17" s="8" t="s">
        <v>139</v>
      </c>
      <c r="C17" s="9">
        <v>41</v>
      </c>
    </row>
    <row r="18" spans="1:3" s="4" customFormat="1" ht="19.5" customHeight="1" hidden="1" outlineLevel="1">
      <c r="A18" s="7">
        <v>12</v>
      </c>
      <c r="B18" s="8" t="s">
        <v>140</v>
      </c>
      <c r="C18" s="9">
        <v>15</v>
      </c>
    </row>
    <row r="19" spans="1:3" s="4" customFormat="1" ht="30.75" customHeight="1" hidden="1" outlineLevel="1">
      <c r="A19" s="7">
        <v>13</v>
      </c>
      <c r="B19" s="8" t="s">
        <v>141</v>
      </c>
      <c r="C19" s="9">
        <v>615</v>
      </c>
    </row>
    <row r="20" spans="1:3" s="4" customFormat="1" ht="19.5" customHeight="1" hidden="1" outlineLevel="1">
      <c r="A20" s="7">
        <v>14</v>
      </c>
      <c r="B20" s="8" t="s">
        <v>142</v>
      </c>
      <c r="C20" s="9">
        <v>34</v>
      </c>
    </row>
    <row r="21" spans="1:3" s="4" customFormat="1" ht="19.5" customHeight="1" hidden="1" outlineLevel="1">
      <c r="A21" s="7">
        <v>15</v>
      </c>
      <c r="B21" s="8" t="s">
        <v>143</v>
      </c>
      <c r="C21" s="9">
        <v>14</v>
      </c>
    </row>
    <row r="22" spans="1:3" s="4" customFormat="1" ht="30.75" customHeight="1" hidden="1" outlineLevel="1">
      <c r="A22" s="7">
        <v>16</v>
      </c>
      <c r="B22" s="8" t="s">
        <v>144</v>
      </c>
      <c r="C22" s="9">
        <v>473</v>
      </c>
    </row>
    <row r="23" spans="1:3" s="4" customFormat="1" ht="29.25" customHeight="1" hidden="1" outlineLevel="1">
      <c r="A23" s="7">
        <v>17</v>
      </c>
      <c r="B23" s="8" t="s">
        <v>145</v>
      </c>
      <c r="C23" s="9">
        <v>2</v>
      </c>
    </row>
    <row r="24" spans="1:3" s="4" customFormat="1" ht="17.25" customHeight="1" hidden="1" outlineLevel="1">
      <c r="A24" s="77" t="s">
        <v>146</v>
      </c>
      <c r="B24" s="78"/>
      <c r="C24" s="79"/>
    </row>
    <row r="25" spans="1:3" s="4" customFormat="1" ht="15" hidden="1" outlineLevel="1">
      <c r="A25" s="7">
        <v>18</v>
      </c>
      <c r="B25" s="8" t="s">
        <v>16</v>
      </c>
      <c r="C25" s="9">
        <v>138</v>
      </c>
    </row>
    <row r="26" spans="1:3" s="4" customFormat="1" ht="15" hidden="1" outlineLevel="1">
      <c r="A26" s="7">
        <v>19</v>
      </c>
      <c r="B26" s="11" t="s">
        <v>17</v>
      </c>
      <c r="C26" s="9">
        <v>138</v>
      </c>
    </row>
    <row r="27" spans="1:3" s="4" customFormat="1" ht="15" hidden="1" outlineLevel="1">
      <c r="A27" s="7">
        <v>20</v>
      </c>
      <c r="B27" s="15" t="s">
        <v>18</v>
      </c>
      <c r="C27" s="9">
        <v>138</v>
      </c>
    </row>
    <row r="28" spans="1:3" s="4" customFormat="1" ht="18.75" customHeight="1" hidden="1" outlineLevel="1">
      <c r="A28" s="7">
        <v>21</v>
      </c>
      <c r="B28" s="15" t="s">
        <v>19</v>
      </c>
      <c r="C28" s="9">
        <v>138</v>
      </c>
    </row>
    <row r="29" spans="1:3" s="4" customFormat="1" ht="17.25" customHeight="1" hidden="1" outlineLevel="1">
      <c r="A29" s="7">
        <v>22</v>
      </c>
      <c r="B29" s="15" t="s">
        <v>147</v>
      </c>
      <c r="C29" s="9">
        <v>138</v>
      </c>
    </row>
    <row r="30" ht="15" hidden="1" outlineLevel="1"/>
    <row r="31" spans="1:3" ht="15" customHeight="1" hidden="1" outlineLevel="1">
      <c r="A31" s="65" t="s">
        <v>3</v>
      </c>
      <c r="B31" s="67" t="s">
        <v>148</v>
      </c>
      <c r="C31" s="68"/>
    </row>
    <row r="32" spans="1:3" ht="42.75" collapsed="1">
      <c r="A32" s="66"/>
      <c r="B32" s="24" t="s">
        <v>149</v>
      </c>
      <c r="C32" s="24" t="s">
        <v>23</v>
      </c>
    </row>
    <row r="33" spans="1:3" ht="19.5" customHeight="1">
      <c r="A33" s="16">
        <v>1</v>
      </c>
      <c r="B33" s="8" t="s">
        <v>58</v>
      </c>
      <c r="C33" s="17">
        <f>SUM(C7:C9)</f>
        <v>2</v>
      </c>
    </row>
    <row r="34" spans="1:3" ht="21.75" customHeight="1">
      <c r="A34" s="16">
        <v>2</v>
      </c>
      <c r="B34" s="8" t="s">
        <v>24</v>
      </c>
      <c r="C34" s="17">
        <f>SUM(IF(C10=1,0.5,0),IF(C11=1,0.5,0))</f>
        <v>0.5</v>
      </c>
    </row>
    <row r="35" spans="1:3" ht="19.5" customHeight="1">
      <c r="A35" s="16">
        <v>3</v>
      </c>
      <c r="B35" s="8" t="s">
        <v>25</v>
      </c>
      <c r="C35" s="17">
        <f>(-1)*C12</f>
        <v>0</v>
      </c>
    </row>
    <row r="36" spans="1:3" ht="19.5" customHeight="1">
      <c r="A36" s="16">
        <v>4</v>
      </c>
      <c r="B36" s="8" t="s">
        <v>121</v>
      </c>
      <c r="C36" s="19">
        <f>IF(C25=0,0,C26/C25)</f>
        <v>1</v>
      </c>
    </row>
    <row r="37" spans="1:3" ht="19.5" customHeight="1">
      <c r="A37" s="16">
        <v>5</v>
      </c>
      <c r="B37" s="8" t="s">
        <v>29</v>
      </c>
      <c r="C37" s="19">
        <f>IF(C25=0,0,C27/C25)</f>
        <v>1</v>
      </c>
    </row>
    <row r="38" spans="1:3" ht="19.5" customHeight="1">
      <c r="A38" s="16">
        <v>6</v>
      </c>
      <c r="B38" s="8" t="s">
        <v>30</v>
      </c>
      <c r="C38" s="19">
        <f>IF(C25=0,0,C28/C25)</f>
        <v>1</v>
      </c>
    </row>
    <row r="39" spans="1:3" ht="19.5" customHeight="1">
      <c r="A39" s="16">
        <v>7</v>
      </c>
      <c r="B39" s="8" t="s">
        <v>150</v>
      </c>
      <c r="C39" s="19">
        <f>IF(C25=0,0,C29/C25)</f>
        <v>1</v>
      </c>
    </row>
    <row r="40" spans="1:3" ht="31.5" customHeight="1">
      <c r="A40" s="7"/>
      <c r="B40" s="5" t="s">
        <v>151</v>
      </c>
      <c r="C40" s="5" t="s">
        <v>23</v>
      </c>
    </row>
    <row r="41" spans="1:3" ht="19.5" customHeight="1">
      <c r="A41" s="16">
        <v>8</v>
      </c>
      <c r="B41" s="8" t="s">
        <v>152</v>
      </c>
      <c r="C41" s="19">
        <f>IF(COUNTA(C16,C19,C22)=0,0,(IF(AND(C14&gt;0,C15&gt;0),C16/C15/C14,0)+IF(AND(C17&gt;0,C18&gt;0),C19/C18/C17,0)+IF(AND(C20&gt;0,C21&gt;0),C22/C21/C20,0))/COUNTA(C16,C19,C22))</f>
        <v>0.868783933326417</v>
      </c>
    </row>
    <row r="42" spans="1:3" ht="21" customHeight="1">
      <c r="A42" s="16">
        <v>9</v>
      </c>
      <c r="B42" s="8" t="s">
        <v>153</v>
      </c>
      <c r="C42" s="55">
        <f>C13/1000/1194.3</f>
        <v>0.04710290546763795</v>
      </c>
    </row>
    <row r="43" spans="1:3" ht="30.75" customHeight="1">
      <c r="A43" s="16">
        <v>10</v>
      </c>
      <c r="B43" s="8" t="s">
        <v>154</v>
      </c>
      <c r="C43" s="56">
        <f>C23</f>
        <v>2</v>
      </c>
    </row>
    <row r="44" ht="15"/>
    <row r="45" ht="15"/>
    <row r="46" ht="15"/>
    <row r="47" ht="15"/>
    <row r="48" ht="15"/>
    <row r="51" ht="15"/>
    <row r="52" ht="15"/>
    <row r="53" ht="15"/>
    <row r="54" ht="15"/>
    <row r="55" ht="15"/>
    <row r="65" ht="15"/>
    <row r="66" ht="15"/>
    <row r="67" ht="15"/>
    <row r="68" ht="15"/>
    <row r="69" ht="15"/>
    <row r="70" ht="15"/>
    <row r="71" ht="15"/>
    <row r="72" ht="15"/>
    <row r="73" ht="15"/>
    <row r="76" ht="15"/>
    <row r="77" ht="15"/>
  </sheetData>
  <sheetProtection/>
  <mergeCells count="8">
    <mergeCell ref="A31:A32"/>
    <mergeCell ref="B31:C31"/>
    <mergeCell ref="B1:C1"/>
    <mergeCell ref="B3:C3"/>
    <mergeCell ref="B4:C4"/>
    <mergeCell ref="A5:A6"/>
    <mergeCell ref="B5:C5"/>
    <mergeCell ref="A24:C24"/>
  </mergeCells>
  <conditionalFormatting sqref="C7:C9">
    <cfRule type="expression" priority="9" dxfId="2" stopIfTrue="1">
      <formula>IF($C7=1,1,$C7=0)</formula>
    </cfRule>
  </conditionalFormatting>
  <conditionalFormatting sqref="C33:C39 C41:C43">
    <cfRule type="cellIs" priority="8" dxfId="163" operator="equal" stopIfTrue="1">
      <formula>0</formula>
    </cfRule>
  </conditionalFormatting>
  <conditionalFormatting sqref="C10:C11">
    <cfRule type="expression" priority="7" dxfId="2" stopIfTrue="1">
      <formula>IF($C10=1,1,$C10=0)</formula>
    </cfRule>
  </conditionalFormatting>
  <conditionalFormatting sqref="C17">
    <cfRule type="cellIs" priority="6" dxfId="0" operator="lessThan" stopIfTrue="1">
      <formula>$C$19/$C$18</formula>
    </cfRule>
  </conditionalFormatting>
  <conditionalFormatting sqref="C14">
    <cfRule type="cellIs" priority="5" dxfId="0" operator="lessThan" stopIfTrue="1">
      <formula>$C$16/$C$15</formula>
    </cfRule>
  </conditionalFormatting>
  <conditionalFormatting sqref="C20">
    <cfRule type="cellIs" priority="4" dxfId="0" operator="lessThan" stopIfTrue="1">
      <formula>$C$22/$C$21</formula>
    </cfRule>
  </conditionalFormatting>
  <conditionalFormatting sqref="C26:C29">
    <cfRule type="cellIs" priority="3" dxfId="0" operator="greaterThan" stopIfTrue="1">
      <formula>$C$25</formula>
    </cfRule>
  </conditionalFormatting>
  <conditionalFormatting sqref="B3:C3">
    <cfRule type="expression" priority="2" dxfId="2" stopIfTrue="1">
      <formula>IF(COUNT($C$7:$C$26)&gt;0,COUNTA($B$3)=1,COUNT($B$3)=0)</formula>
    </cfRule>
  </conditionalFormatting>
  <conditionalFormatting sqref="C13">
    <cfRule type="cellIs" priority="1" dxfId="0" operator="lessThan" stopIfTrue="1">
      <formula>$C$16+$C$19+$C$22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C1"/>
    </sheetView>
  </sheetViews>
  <sheetFormatPr defaultColWidth="9.140625" defaultRowHeight="15" outlineLevelRow="1"/>
  <cols>
    <col min="1" max="1" width="4.8515625" style="1" customWidth="1"/>
    <col min="2" max="2" width="106.8515625" style="2" customWidth="1"/>
    <col min="3" max="3" width="14.140625" style="3" customWidth="1"/>
    <col min="4" max="4" width="3.00390625" style="2" customWidth="1"/>
    <col min="5" max="16384" width="9.140625" style="2" customWidth="1"/>
  </cols>
  <sheetData>
    <row r="1" spans="2:3" ht="56.25" customHeight="1">
      <c r="B1" s="76" t="s">
        <v>155</v>
      </c>
      <c r="C1" s="76"/>
    </row>
    <row r="2" ht="9.75" customHeight="1"/>
    <row r="3" spans="2:3" ht="23.25" customHeight="1">
      <c r="B3" s="70" t="s">
        <v>156</v>
      </c>
      <c r="C3" s="70"/>
    </row>
    <row r="4" spans="2:3" ht="15">
      <c r="B4" s="71" t="s">
        <v>2</v>
      </c>
      <c r="C4" s="71"/>
    </row>
    <row r="5" spans="1:3" s="4" customFormat="1" ht="28.5" customHeight="1" hidden="1" outlineLevel="1">
      <c r="A5" s="72" t="s">
        <v>3</v>
      </c>
      <c r="B5" s="74" t="s">
        <v>129</v>
      </c>
      <c r="C5" s="75"/>
    </row>
    <row r="6" spans="1:3" s="4" customFormat="1" ht="29.25" customHeight="1" hidden="1" outlineLevel="1">
      <c r="A6" s="73"/>
      <c r="B6" s="5" t="s">
        <v>5</v>
      </c>
      <c r="C6" s="6" t="s">
        <v>6</v>
      </c>
    </row>
    <row r="7" spans="1:3" s="4" customFormat="1" ht="44.25" customHeight="1" hidden="1" outlineLevel="1">
      <c r="A7" s="7">
        <v>1</v>
      </c>
      <c r="B7" s="27" t="s">
        <v>157</v>
      </c>
      <c r="C7" s="43">
        <v>1</v>
      </c>
    </row>
    <row r="8" spans="1:3" s="4" customFormat="1" ht="30" hidden="1" outlineLevel="1">
      <c r="A8" s="7">
        <v>2</v>
      </c>
      <c r="B8" s="29" t="s">
        <v>158</v>
      </c>
      <c r="C8" s="43">
        <v>1</v>
      </c>
    </row>
    <row r="9" spans="1:3" s="4" customFormat="1" ht="30" hidden="1" outlineLevel="1">
      <c r="A9" s="7">
        <v>3</v>
      </c>
      <c r="B9" s="29" t="s">
        <v>159</v>
      </c>
      <c r="C9" s="43">
        <v>1</v>
      </c>
    </row>
    <row r="10" spans="1:3" s="4" customFormat="1" ht="19.5" customHeight="1" hidden="1" outlineLevel="1">
      <c r="A10" s="7">
        <v>4</v>
      </c>
      <c r="B10" s="8" t="s">
        <v>132</v>
      </c>
      <c r="C10" s="43">
        <v>1</v>
      </c>
    </row>
    <row r="11" spans="1:3" s="4" customFormat="1" ht="46.5" customHeight="1" hidden="1" outlineLevel="1">
      <c r="A11" s="7">
        <v>5</v>
      </c>
      <c r="B11" s="42" t="s">
        <v>160</v>
      </c>
      <c r="C11" s="43">
        <v>1</v>
      </c>
    </row>
    <row r="12" spans="1:3" s="4" customFormat="1" ht="19.5" customHeight="1" hidden="1" outlineLevel="1">
      <c r="A12" s="7">
        <v>6</v>
      </c>
      <c r="B12" s="8" t="s">
        <v>134</v>
      </c>
      <c r="C12" s="9"/>
    </row>
    <row r="13" spans="1:3" s="4" customFormat="1" ht="19.5" customHeight="1" hidden="1" outlineLevel="1">
      <c r="A13" s="7">
        <v>7</v>
      </c>
      <c r="B13" s="8" t="s">
        <v>135</v>
      </c>
      <c r="C13" s="9">
        <v>51969</v>
      </c>
    </row>
    <row r="14" spans="1:3" s="4" customFormat="1" ht="19.5" customHeight="1" hidden="1" outlineLevel="1">
      <c r="A14" s="7">
        <v>8</v>
      </c>
      <c r="B14" s="8" t="s">
        <v>136</v>
      </c>
      <c r="C14" s="9">
        <v>424</v>
      </c>
    </row>
    <row r="15" spans="1:3" s="4" customFormat="1" ht="19.5" customHeight="1" hidden="1" outlineLevel="1">
      <c r="A15" s="7">
        <v>9</v>
      </c>
      <c r="B15" s="8" t="s">
        <v>137</v>
      </c>
      <c r="C15" s="9">
        <v>172</v>
      </c>
    </row>
    <row r="16" spans="1:3" s="4" customFormat="1" ht="30" hidden="1" outlineLevel="1">
      <c r="A16" s="7">
        <v>10</v>
      </c>
      <c r="B16" s="8" t="s">
        <v>138</v>
      </c>
      <c r="C16" s="9">
        <v>44185</v>
      </c>
    </row>
    <row r="17" spans="1:3" s="4" customFormat="1" ht="19.5" customHeight="1" hidden="1" outlineLevel="1">
      <c r="A17" s="7">
        <v>11</v>
      </c>
      <c r="B17" s="8" t="s">
        <v>139</v>
      </c>
      <c r="C17" s="9">
        <v>88</v>
      </c>
    </row>
    <row r="18" spans="1:3" s="4" customFormat="1" ht="19.5" customHeight="1" hidden="1" outlineLevel="1">
      <c r="A18" s="7">
        <v>12</v>
      </c>
      <c r="B18" s="8" t="s">
        <v>140</v>
      </c>
      <c r="C18" s="9">
        <v>44</v>
      </c>
    </row>
    <row r="19" spans="1:3" s="4" customFormat="1" ht="30.75" customHeight="1" hidden="1" outlineLevel="1">
      <c r="A19" s="7">
        <v>13</v>
      </c>
      <c r="B19" s="8" t="s">
        <v>141</v>
      </c>
      <c r="C19" s="9">
        <v>2945</v>
      </c>
    </row>
    <row r="20" spans="1:3" s="4" customFormat="1" ht="19.5" customHeight="1" hidden="1" outlineLevel="1">
      <c r="A20" s="7">
        <v>14</v>
      </c>
      <c r="B20" s="8" t="s">
        <v>142</v>
      </c>
      <c r="C20" s="9">
        <v>600</v>
      </c>
    </row>
    <row r="21" spans="1:3" s="4" customFormat="1" ht="19.5" customHeight="1" hidden="1" outlineLevel="1">
      <c r="A21" s="7">
        <v>15</v>
      </c>
      <c r="B21" s="8" t="s">
        <v>143</v>
      </c>
      <c r="C21" s="9">
        <v>579</v>
      </c>
    </row>
    <row r="22" spans="1:3" s="4" customFormat="1" ht="30.75" customHeight="1" hidden="1" outlineLevel="1">
      <c r="A22" s="7">
        <v>16</v>
      </c>
      <c r="B22" s="8" t="s">
        <v>144</v>
      </c>
      <c r="C22" s="9">
        <v>1</v>
      </c>
    </row>
    <row r="23" spans="1:3" s="4" customFormat="1" ht="29.25" customHeight="1" hidden="1" outlineLevel="1">
      <c r="A23" s="7">
        <v>17</v>
      </c>
      <c r="B23" s="8" t="s">
        <v>154</v>
      </c>
      <c r="C23" s="9">
        <v>9</v>
      </c>
    </row>
    <row r="24" spans="1:3" s="4" customFormat="1" ht="17.25" customHeight="1" hidden="1" outlineLevel="1">
      <c r="A24" s="77" t="s">
        <v>146</v>
      </c>
      <c r="B24" s="78"/>
      <c r="C24" s="79"/>
    </row>
    <row r="25" spans="1:3" s="4" customFormat="1" ht="15" hidden="1" outlineLevel="1">
      <c r="A25" s="7">
        <v>18</v>
      </c>
      <c r="B25" s="8" t="s">
        <v>16</v>
      </c>
      <c r="C25" s="9">
        <v>181</v>
      </c>
    </row>
    <row r="26" spans="1:3" s="4" customFormat="1" ht="15" hidden="1" outlineLevel="1">
      <c r="A26" s="7">
        <v>19</v>
      </c>
      <c r="B26" s="11" t="s">
        <v>17</v>
      </c>
      <c r="C26" s="9">
        <v>159</v>
      </c>
    </row>
    <row r="27" spans="1:3" s="4" customFormat="1" ht="15" hidden="1" outlineLevel="1">
      <c r="A27" s="7">
        <v>20</v>
      </c>
      <c r="B27" s="15" t="s">
        <v>18</v>
      </c>
      <c r="C27" s="9">
        <v>165</v>
      </c>
    </row>
    <row r="28" spans="1:3" s="4" customFormat="1" ht="18.75" customHeight="1" hidden="1" outlineLevel="1">
      <c r="A28" s="7">
        <v>21</v>
      </c>
      <c r="B28" s="15" t="s">
        <v>19</v>
      </c>
      <c r="C28" s="9">
        <v>156</v>
      </c>
    </row>
    <row r="29" spans="1:3" s="4" customFormat="1" ht="17.25" customHeight="1" hidden="1" outlineLevel="1">
      <c r="A29" s="7">
        <v>22</v>
      </c>
      <c r="B29" s="15" t="s">
        <v>147</v>
      </c>
      <c r="C29" s="9">
        <v>170</v>
      </c>
    </row>
    <row r="30" ht="15" hidden="1" outlineLevel="1"/>
    <row r="31" spans="1:3" ht="15" customHeight="1" hidden="1" outlineLevel="1">
      <c r="A31" s="65" t="s">
        <v>3</v>
      </c>
      <c r="B31" s="67" t="s">
        <v>148</v>
      </c>
      <c r="C31" s="68"/>
    </row>
    <row r="32" spans="1:3" ht="42.75" collapsed="1">
      <c r="A32" s="66"/>
      <c r="B32" s="24" t="s">
        <v>149</v>
      </c>
      <c r="C32" s="24" t="s">
        <v>23</v>
      </c>
    </row>
    <row r="33" spans="1:3" ht="19.5" customHeight="1">
      <c r="A33" s="16">
        <v>1</v>
      </c>
      <c r="B33" s="8" t="s">
        <v>58</v>
      </c>
      <c r="C33" s="17">
        <f>SUM(C7:C10)</f>
        <v>4</v>
      </c>
    </row>
    <row r="34" spans="1:3" ht="21.75" customHeight="1">
      <c r="A34" s="16">
        <v>2</v>
      </c>
      <c r="B34" s="8" t="s">
        <v>24</v>
      </c>
      <c r="C34" s="17">
        <f>C11</f>
        <v>1</v>
      </c>
    </row>
    <row r="35" spans="1:3" ht="19.5" customHeight="1">
      <c r="A35" s="16">
        <v>3</v>
      </c>
      <c r="B35" s="8" t="s">
        <v>25</v>
      </c>
      <c r="C35" s="17">
        <f>(-1)*C12</f>
        <v>0</v>
      </c>
    </row>
    <row r="36" spans="1:3" ht="19.5" customHeight="1">
      <c r="A36" s="16">
        <v>4</v>
      </c>
      <c r="B36" s="8" t="s">
        <v>161</v>
      </c>
      <c r="C36" s="19">
        <f>IF(C25=0,0,C26/C25)</f>
        <v>0.8784530386740331</v>
      </c>
    </row>
    <row r="37" spans="1:3" ht="19.5" customHeight="1">
      <c r="A37" s="16">
        <v>5</v>
      </c>
      <c r="B37" s="8" t="s">
        <v>29</v>
      </c>
      <c r="C37" s="19">
        <f>IF(C25=0,0,C27/C25)</f>
        <v>0.9116022099447514</v>
      </c>
    </row>
    <row r="38" spans="1:3" ht="19.5" customHeight="1">
      <c r="A38" s="16">
        <v>6</v>
      </c>
      <c r="B38" s="8" t="s">
        <v>30</v>
      </c>
      <c r="C38" s="19">
        <f>IF(C25=0,0,C28/C25)</f>
        <v>0.861878453038674</v>
      </c>
    </row>
    <row r="39" spans="1:3" ht="19.5" customHeight="1">
      <c r="A39" s="16">
        <v>7</v>
      </c>
      <c r="B39" s="8" t="s">
        <v>150</v>
      </c>
      <c r="C39" s="19">
        <f>IF(C25=0,0,C29/C25)</f>
        <v>0.9392265193370166</v>
      </c>
    </row>
    <row r="40" spans="1:3" ht="31.5" customHeight="1">
      <c r="A40" s="26"/>
      <c r="B40" s="24" t="s">
        <v>151</v>
      </c>
      <c r="C40" s="24" t="s">
        <v>23</v>
      </c>
    </row>
    <row r="41" spans="1:3" ht="19.5" customHeight="1">
      <c r="A41" s="16">
        <v>8</v>
      </c>
      <c r="B41" s="8" t="s">
        <v>152</v>
      </c>
      <c r="C41" s="19">
        <f>IF(COUNTA(C16,C19,C22)=0,0,(IF(AND(C14&gt;0,C15&gt;0),C16/C15/C14,0)+IF(AND(C17&gt;0,C18&gt;0),C19/C18/C17,0)+IF(AND(C20&gt;0,C21&gt;0),C22/C21/C20,0))/COUNTA(C16,C19,C22))</f>
        <v>0.45548775534615965</v>
      </c>
    </row>
    <row r="42" spans="1:3" ht="21" customHeight="1">
      <c r="A42" s="16">
        <v>9</v>
      </c>
      <c r="B42" s="8" t="s">
        <v>153</v>
      </c>
      <c r="C42" s="19">
        <f>C13/1000/1197.4</f>
        <v>0.04340153666276933</v>
      </c>
    </row>
    <row r="43" spans="1:3" ht="30.75" customHeight="1">
      <c r="A43" s="16">
        <v>10</v>
      </c>
      <c r="B43" s="8" t="s">
        <v>154</v>
      </c>
      <c r="C43" s="56">
        <f>C23</f>
        <v>9</v>
      </c>
    </row>
    <row r="45" ht="15"/>
    <row r="46" ht="15"/>
    <row r="49" ht="15"/>
    <row r="50" ht="15"/>
    <row r="51" ht="15"/>
    <row r="52" ht="15"/>
    <row r="53" ht="15"/>
    <row r="65" ht="15"/>
    <row r="66" ht="15"/>
    <row r="67" ht="15"/>
    <row r="68" ht="15"/>
    <row r="69" ht="15"/>
    <row r="70" ht="15"/>
    <row r="71" ht="15"/>
    <row r="72" ht="15"/>
    <row r="73" ht="15"/>
    <row r="76" ht="15"/>
    <row r="77" ht="15"/>
  </sheetData>
  <sheetProtection/>
  <mergeCells count="8">
    <mergeCell ref="A31:A32"/>
    <mergeCell ref="B31:C31"/>
    <mergeCell ref="B1:C1"/>
    <mergeCell ref="B3:C3"/>
    <mergeCell ref="B4:C4"/>
    <mergeCell ref="A5:A6"/>
    <mergeCell ref="B5:C5"/>
    <mergeCell ref="A24:C24"/>
  </mergeCells>
  <conditionalFormatting sqref="C7">
    <cfRule type="expression" priority="9" dxfId="2" stopIfTrue="1">
      <formula>IF($C7=1,1,$C7=0)</formula>
    </cfRule>
  </conditionalFormatting>
  <conditionalFormatting sqref="C8:C10">
    <cfRule type="expression" priority="8" dxfId="2" stopIfTrue="1">
      <formula>IF($C8=1,1,$C8=0)</formula>
    </cfRule>
  </conditionalFormatting>
  <conditionalFormatting sqref="C33:C39 C41:C43">
    <cfRule type="cellIs" priority="7" dxfId="163" operator="equal" stopIfTrue="1">
      <formula>0</formula>
    </cfRule>
  </conditionalFormatting>
  <conditionalFormatting sqref="C11">
    <cfRule type="expression" priority="6" dxfId="2" stopIfTrue="1">
      <formula>IF($C11=1,1,$C11=0)</formula>
    </cfRule>
  </conditionalFormatting>
  <conditionalFormatting sqref="C17">
    <cfRule type="cellIs" priority="5" dxfId="0" operator="lessThan" stopIfTrue="1">
      <formula>$C$19/$C$18</formula>
    </cfRule>
  </conditionalFormatting>
  <conditionalFormatting sqref="C14">
    <cfRule type="cellIs" priority="4" dxfId="0" operator="lessThan" stopIfTrue="1">
      <formula>$C$16/$C$15</formula>
    </cfRule>
  </conditionalFormatting>
  <conditionalFormatting sqref="C20">
    <cfRule type="cellIs" priority="3" dxfId="0" operator="lessThan" stopIfTrue="1">
      <formula>$C$22/$C$21</formula>
    </cfRule>
  </conditionalFormatting>
  <conditionalFormatting sqref="C26:C29">
    <cfRule type="cellIs" priority="2" dxfId="0" operator="greaterThan" stopIfTrue="1">
      <formula>$C$25</formula>
    </cfRule>
  </conditionalFormatting>
  <conditionalFormatting sqref="B3:C3">
    <cfRule type="expression" priority="1" dxfId="2" stopIfTrue="1">
      <formula>IF(COUNT($C$7:$C$26)&gt;0,COUNTA($B$3)=1,COUNT($B$3)=0)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pane ySplit="6" topLeftCell="A27" activePane="bottomLeft" state="frozen"/>
      <selection pane="topLeft" activeCell="A1" sqref="A1"/>
      <selection pane="bottomLeft" activeCell="C20" sqref="C20:C22"/>
    </sheetView>
  </sheetViews>
  <sheetFormatPr defaultColWidth="9.140625" defaultRowHeight="15" outlineLevelRow="1"/>
  <cols>
    <col min="1" max="1" width="4.8515625" style="20" customWidth="1"/>
    <col min="2" max="2" width="106.8515625" style="21" customWidth="1"/>
    <col min="3" max="3" width="14.140625" style="22" customWidth="1"/>
    <col min="4" max="4" width="3.00390625" style="21" customWidth="1"/>
    <col min="5" max="16384" width="9.140625" style="21" customWidth="1"/>
  </cols>
  <sheetData>
    <row r="1" spans="2:3" ht="56.25" customHeight="1">
      <c r="B1" s="80" t="s">
        <v>127</v>
      </c>
      <c r="C1" s="80"/>
    </row>
    <row r="2" ht="9.75" customHeight="1"/>
    <row r="3" spans="2:3" ht="23.25" customHeight="1">
      <c r="B3" s="63" t="s">
        <v>162</v>
      </c>
      <c r="C3" s="63"/>
    </row>
    <row r="4" spans="2:3" ht="15">
      <c r="B4" s="64" t="s">
        <v>2</v>
      </c>
      <c r="C4" s="64"/>
    </row>
    <row r="5" spans="1:3" s="23" customFormat="1" ht="28.5" customHeight="1" hidden="1" outlineLevel="1">
      <c r="A5" s="65" t="s">
        <v>3</v>
      </c>
      <c r="B5" s="67" t="s">
        <v>129</v>
      </c>
      <c r="C5" s="68"/>
    </row>
    <row r="6" spans="1:3" s="23" customFormat="1" ht="29.25" customHeight="1" hidden="1" outlineLevel="1">
      <c r="A6" s="66"/>
      <c r="B6" s="24" t="s">
        <v>5</v>
      </c>
      <c r="C6" s="25" t="s">
        <v>6</v>
      </c>
    </row>
    <row r="7" spans="1:3" s="23" customFormat="1" ht="32.25" customHeight="1" hidden="1" outlineLevel="1">
      <c r="A7" s="26">
        <v>1</v>
      </c>
      <c r="B7" s="27" t="s">
        <v>130</v>
      </c>
      <c r="C7" s="28">
        <v>1</v>
      </c>
    </row>
    <row r="8" spans="1:3" s="23" customFormat="1" ht="21.75" customHeight="1" hidden="1" outlineLevel="1">
      <c r="A8" s="26">
        <v>2</v>
      </c>
      <c r="B8" s="29" t="s">
        <v>131</v>
      </c>
      <c r="C8" s="28">
        <v>1</v>
      </c>
    </row>
    <row r="9" spans="1:3" s="23" customFormat="1" ht="19.5" customHeight="1" hidden="1" outlineLevel="1">
      <c r="A9" s="26">
        <v>3</v>
      </c>
      <c r="B9" s="29" t="s">
        <v>132</v>
      </c>
      <c r="C9" s="28">
        <v>1</v>
      </c>
    </row>
    <row r="10" spans="1:3" s="23" customFormat="1" ht="21" customHeight="1" hidden="1" outlineLevel="1">
      <c r="A10" s="26">
        <v>4</v>
      </c>
      <c r="B10" s="27" t="s">
        <v>39</v>
      </c>
      <c r="C10" s="28">
        <v>0</v>
      </c>
    </row>
    <row r="11" spans="1:3" s="23" customFormat="1" ht="30.75" customHeight="1" hidden="1" outlineLevel="1">
      <c r="A11" s="26">
        <v>5</v>
      </c>
      <c r="B11" s="27" t="s">
        <v>133</v>
      </c>
      <c r="C11" s="28">
        <v>1</v>
      </c>
    </row>
    <row r="12" spans="1:3" s="23" customFormat="1" ht="19.5" customHeight="1" hidden="1" outlineLevel="1">
      <c r="A12" s="26">
        <v>6</v>
      </c>
      <c r="B12" s="29" t="s">
        <v>134</v>
      </c>
      <c r="C12" s="30">
        <v>1</v>
      </c>
    </row>
    <row r="13" spans="1:3" s="23" customFormat="1" ht="19.5" customHeight="1" hidden="1" outlineLevel="1">
      <c r="A13" s="26">
        <v>7</v>
      </c>
      <c r="B13" s="29" t="s">
        <v>135</v>
      </c>
      <c r="C13" s="30">
        <v>35676</v>
      </c>
    </row>
    <row r="14" spans="1:3" s="23" customFormat="1" ht="19.5" customHeight="1" hidden="1" outlineLevel="1">
      <c r="A14" s="26">
        <v>8</v>
      </c>
      <c r="B14" s="29" t="s">
        <v>136</v>
      </c>
      <c r="C14" s="30">
        <v>164</v>
      </c>
    </row>
    <row r="15" spans="1:3" s="23" customFormat="1" ht="19.5" customHeight="1" hidden="1" outlineLevel="1">
      <c r="A15" s="26">
        <v>9</v>
      </c>
      <c r="B15" s="29" t="s">
        <v>137</v>
      </c>
      <c r="C15" s="30">
        <v>195</v>
      </c>
    </row>
    <row r="16" spans="1:3" s="23" customFormat="1" ht="30" hidden="1" outlineLevel="1">
      <c r="A16" s="26">
        <v>10</v>
      </c>
      <c r="B16" s="29" t="s">
        <v>138</v>
      </c>
      <c r="C16" s="30">
        <v>26045</v>
      </c>
    </row>
    <row r="17" spans="1:3" s="23" customFormat="1" ht="19.5" customHeight="1" hidden="1" outlineLevel="1">
      <c r="A17" s="26">
        <v>11</v>
      </c>
      <c r="B17" s="29" t="s">
        <v>139</v>
      </c>
      <c r="C17" s="30">
        <v>40</v>
      </c>
    </row>
    <row r="18" spans="1:3" s="23" customFormat="1" ht="19.5" customHeight="1" hidden="1" outlineLevel="1">
      <c r="A18" s="26">
        <v>12</v>
      </c>
      <c r="B18" s="29" t="s">
        <v>140</v>
      </c>
      <c r="C18" s="30">
        <v>34</v>
      </c>
    </row>
    <row r="19" spans="1:3" s="23" customFormat="1" ht="30.75" customHeight="1" hidden="1" outlineLevel="1">
      <c r="A19" s="26">
        <v>13</v>
      </c>
      <c r="B19" s="29" t="s">
        <v>141</v>
      </c>
      <c r="C19" s="30">
        <v>1360</v>
      </c>
    </row>
    <row r="20" spans="1:3" s="23" customFormat="1" ht="19.5" customHeight="1" hidden="1" outlineLevel="1">
      <c r="A20" s="26">
        <v>14</v>
      </c>
      <c r="B20" s="29" t="s">
        <v>142</v>
      </c>
      <c r="C20" s="30"/>
    </row>
    <row r="21" spans="1:3" s="23" customFormat="1" ht="19.5" customHeight="1" hidden="1" outlineLevel="1">
      <c r="A21" s="26">
        <v>15</v>
      </c>
      <c r="B21" s="29" t="s">
        <v>143</v>
      </c>
      <c r="C21" s="30"/>
    </row>
    <row r="22" spans="1:3" s="23" customFormat="1" ht="30.75" customHeight="1" hidden="1" outlineLevel="1">
      <c r="A22" s="26">
        <v>16</v>
      </c>
      <c r="B22" s="29" t="s">
        <v>144</v>
      </c>
      <c r="C22" s="30"/>
    </row>
    <row r="23" spans="1:3" s="23" customFormat="1" ht="29.25" customHeight="1" hidden="1" outlineLevel="1">
      <c r="A23" s="26">
        <v>17</v>
      </c>
      <c r="B23" s="29" t="s">
        <v>145</v>
      </c>
      <c r="C23" s="30">
        <v>2</v>
      </c>
    </row>
    <row r="24" spans="1:3" s="23" customFormat="1" ht="17.25" customHeight="1" hidden="1" outlineLevel="1">
      <c r="A24" s="81" t="s">
        <v>146</v>
      </c>
      <c r="B24" s="82"/>
      <c r="C24" s="83"/>
    </row>
    <row r="25" spans="1:3" s="23" customFormat="1" ht="15" hidden="1" outlineLevel="1">
      <c r="A25" s="26">
        <v>18</v>
      </c>
      <c r="B25" s="29" t="s">
        <v>16</v>
      </c>
      <c r="C25" s="30">
        <v>100</v>
      </c>
    </row>
    <row r="26" spans="1:3" s="23" customFormat="1" ht="15" hidden="1" outlineLevel="1">
      <c r="A26" s="26">
        <v>19</v>
      </c>
      <c r="B26" s="31" t="s">
        <v>17</v>
      </c>
      <c r="C26" s="30">
        <v>99</v>
      </c>
    </row>
    <row r="27" spans="1:3" s="23" customFormat="1" ht="15" hidden="1" outlineLevel="1">
      <c r="A27" s="26">
        <v>20</v>
      </c>
      <c r="B27" s="37" t="s">
        <v>18</v>
      </c>
      <c r="C27" s="30">
        <v>99</v>
      </c>
    </row>
    <row r="28" spans="1:3" s="23" customFormat="1" ht="18.75" customHeight="1" hidden="1" outlineLevel="1">
      <c r="A28" s="26">
        <v>21</v>
      </c>
      <c r="B28" s="37" t="s">
        <v>19</v>
      </c>
      <c r="C28" s="30">
        <v>100</v>
      </c>
    </row>
    <row r="29" spans="1:3" s="23" customFormat="1" ht="17.25" customHeight="1" hidden="1" outlineLevel="1">
      <c r="A29" s="26">
        <v>22</v>
      </c>
      <c r="B29" s="37" t="s">
        <v>147</v>
      </c>
      <c r="C29" s="30">
        <v>100</v>
      </c>
    </row>
    <row r="30" ht="15" hidden="1" outlineLevel="1"/>
    <row r="31" spans="1:3" ht="15" hidden="1" outlineLevel="1">
      <c r="A31" s="65" t="s">
        <v>3</v>
      </c>
      <c r="B31" s="67" t="s">
        <v>148</v>
      </c>
      <c r="C31" s="68"/>
    </row>
    <row r="32" spans="1:3" ht="42.75" collapsed="1">
      <c r="A32" s="66"/>
      <c r="B32" s="24" t="s">
        <v>149</v>
      </c>
      <c r="C32" s="24" t="s">
        <v>23</v>
      </c>
    </row>
    <row r="33" spans="1:3" ht="19.5" customHeight="1">
      <c r="A33" s="38">
        <v>1</v>
      </c>
      <c r="B33" s="29" t="s">
        <v>58</v>
      </c>
      <c r="C33" s="39">
        <f>SUM(C7:C9)</f>
        <v>3</v>
      </c>
    </row>
    <row r="34" spans="1:3" ht="21.75" customHeight="1">
      <c r="A34" s="38">
        <v>2</v>
      </c>
      <c r="B34" s="29" t="s">
        <v>24</v>
      </c>
      <c r="C34" s="39">
        <f>SUM(IF(C10=1,0.5,0),IF(C11=1,0.5,0))</f>
        <v>0.5</v>
      </c>
    </row>
    <row r="35" spans="1:3" ht="19.5" customHeight="1">
      <c r="A35" s="38">
        <v>3</v>
      </c>
      <c r="B35" s="29" t="s">
        <v>25</v>
      </c>
      <c r="C35" s="39">
        <f>(-1)*C12</f>
        <v>-1</v>
      </c>
    </row>
    <row r="36" spans="1:3" ht="19.5" customHeight="1">
      <c r="A36" s="38">
        <v>4</v>
      </c>
      <c r="B36" s="29" t="s">
        <v>121</v>
      </c>
      <c r="C36" s="41">
        <f>IF(C25=0,0,C26/C25)</f>
        <v>0.99</v>
      </c>
    </row>
    <row r="37" spans="1:3" ht="19.5" customHeight="1">
      <c r="A37" s="38">
        <v>5</v>
      </c>
      <c r="B37" s="29" t="s">
        <v>29</v>
      </c>
      <c r="C37" s="41">
        <f>IF(C25=0,0,C27/C25)</f>
        <v>0.99</v>
      </c>
    </row>
    <row r="38" spans="1:3" ht="19.5" customHeight="1">
      <c r="A38" s="38">
        <v>6</v>
      </c>
      <c r="B38" s="29" t="s">
        <v>30</v>
      </c>
      <c r="C38" s="41">
        <f>IF(C25=0,0,C28/C25)</f>
        <v>1</v>
      </c>
    </row>
    <row r="39" spans="1:3" ht="19.5" customHeight="1">
      <c r="A39" s="38">
        <v>7</v>
      </c>
      <c r="B39" s="29" t="s">
        <v>150</v>
      </c>
      <c r="C39" s="41">
        <f>IF(C25=0,0,C29/C25)</f>
        <v>1</v>
      </c>
    </row>
    <row r="40" spans="1:3" ht="31.5" customHeight="1">
      <c r="A40" s="26"/>
      <c r="B40" s="24" t="s">
        <v>151</v>
      </c>
      <c r="C40" s="24" t="s">
        <v>23</v>
      </c>
    </row>
    <row r="41" spans="1:3" ht="19.5" customHeight="1">
      <c r="A41" s="38">
        <v>8</v>
      </c>
      <c r="B41" s="29" t="s">
        <v>152</v>
      </c>
      <c r="C41" s="41">
        <f>IF(COUNTA(C16,C19,C22)=0,0,(IF(AND(C14&gt;0,C15&gt;0),C16/C15/C14,0)+IF(AND(C17&gt;0,C18&gt;0),C19/C18/C17,0)+IF(AND(C20&gt;0,C21&gt;0),C22/C21/C20,0))/COUNTA(C16,C19,C22))</f>
        <v>0.9072076297686054</v>
      </c>
    </row>
    <row r="42" spans="1:3" ht="21" customHeight="1">
      <c r="A42" s="38">
        <v>9</v>
      </c>
      <c r="B42" s="29" t="s">
        <v>153</v>
      </c>
      <c r="C42" s="57">
        <f>C13/1000/1194.3</f>
        <v>0.029871891484551622</v>
      </c>
    </row>
    <row r="43" spans="1:3" ht="30.75" customHeight="1">
      <c r="A43" s="38">
        <v>10</v>
      </c>
      <c r="B43" s="29" t="s">
        <v>154</v>
      </c>
      <c r="C43" s="58">
        <f>C23</f>
        <v>2</v>
      </c>
    </row>
    <row r="44" ht="15"/>
    <row r="45" ht="15"/>
    <row r="46" ht="15"/>
    <row r="47" ht="15"/>
    <row r="48" ht="15"/>
    <row r="51" ht="15"/>
    <row r="52" ht="15"/>
    <row r="53" ht="15"/>
    <row r="54" ht="15"/>
    <row r="55" ht="15"/>
    <row r="65" ht="15"/>
    <row r="66" ht="15"/>
    <row r="67" ht="15"/>
    <row r="68" ht="15"/>
    <row r="69" ht="15"/>
    <row r="70" ht="15"/>
    <row r="71" ht="15"/>
    <row r="72" ht="15"/>
    <row r="73" ht="15"/>
    <row r="76" ht="15"/>
    <row r="77" ht="15"/>
  </sheetData>
  <sheetProtection/>
  <mergeCells count="8">
    <mergeCell ref="A31:A32"/>
    <mergeCell ref="B31:C31"/>
    <mergeCell ref="B1:C1"/>
    <mergeCell ref="B3:C3"/>
    <mergeCell ref="B4:C4"/>
    <mergeCell ref="A5:A6"/>
    <mergeCell ref="B5:C5"/>
    <mergeCell ref="A24:C24"/>
  </mergeCells>
  <conditionalFormatting sqref="C7:C9">
    <cfRule type="expression" priority="9" dxfId="2" stopIfTrue="1">
      <formula>IF($C7=1,1,$C7=0)</formula>
    </cfRule>
  </conditionalFormatting>
  <conditionalFormatting sqref="C33:C39 C41:C43">
    <cfRule type="cellIs" priority="8" dxfId="163" operator="equal" stopIfTrue="1">
      <formula>0</formula>
    </cfRule>
  </conditionalFormatting>
  <conditionalFormatting sqref="C10:C11">
    <cfRule type="expression" priority="7" dxfId="2" stopIfTrue="1">
      <formula>IF($C10=1,1,$C10=0)</formula>
    </cfRule>
  </conditionalFormatting>
  <conditionalFormatting sqref="C17">
    <cfRule type="cellIs" priority="6" dxfId="0" operator="lessThan" stopIfTrue="1">
      <formula>$C$19/$C$18</formula>
    </cfRule>
  </conditionalFormatting>
  <conditionalFormatting sqref="C14">
    <cfRule type="cellIs" priority="5" dxfId="0" operator="lessThan" stopIfTrue="1">
      <formula>$C$16/$C$15</formula>
    </cfRule>
  </conditionalFormatting>
  <conditionalFormatting sqref="C20">
    <cfRule type="cellIs" priority="4" dxfId="0" operator="lessThan" stopIfTrue="1">
      <formula>$C$22/$C$21</formula>
    </cfRule>
  </conditionalFormatting>
  <conditionalFormatting sqref="C26:C29">
    <cfRule type="cellIs" priority="3" dxfId="0" operator="greaterThan" stopIfTrue="1">
      <formula>$C$25</formula>
    </cfRule>
  </conditionalFormatting>
  <conditionalFormatting sqref="B3:C3">
    <cfRule type="expression" priority="2" dxfId="2" stopIfTrue="1">
      <formula>IF(COUNT($C$7:$C$26)&gt;0,COUNTA($B$3)=1,COUNT($B$3)=0)</formula>
    </cfRule>
  </conditionalFormatting>
  <conditionalFormatting sqref="C13">
    <cfRule type="cellIs" priority="1" dxfId="0" operator="lessThan" stopIfTrue="1">
      <formula>$C$16+$C$19+$C$22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53" sqref="B53"/>
    </sheetView>
  </sheetViews>
  <sheetFormatPr defaultColWidth="9.140625" defaultRowHeight="15" outlineLevelRow="1"/>
  <cols>
    <col min="1" max="1" width="4.8515625" style="20" customWidth="1"/>
    <col min="2" max="2" width="106.8515625" style="21" customWidth="1"/>
    <col min="3" max="3" width="14.140625" style="22" customWidth="1"/>
    <col min="4" max="4" width="3.00390625" style="21" customWidth="1"/>
    <col min="5" max="16384" width="9.140625" style="21" customWidth="1"/>
  </cols>
  <sheetData>
    <row r="1" spans="2:3" ht="56.25" customHeight="1">
      <c r="B1" s="80" t="s">
        <v>127</v>
      </c>
      <c r="C1" s="80"/>
    </row>
    <row r="2" ht="9.75" customHeight="1"/>
    <row r="3" spans="2:3" ht="23.25" customHeight="1">
      <c r="B3" s="63" t="s">
        <v>163</v>
      </c>
      <c r="C3" s="63"/>
    </row>
    <row r="4" spans="2:3" ht="15">
      <c r="B4" s="64" t="s">
        <v>2</v>
      </c>
      <c r="C4" s="64"/>
    </row>
    <row r="5" spans="1:3" s="23" customFormat="1" ht="28.5" customHeight="1" hidden="1" outlineLevel="1">
      <c r="A5" s="65" t="s">
        <v>3</v>
      </c>
      <c r="B5" s="67" t="s">
        <v>129</v>
      </c>
      <c r="C5" s="68"/>
    </row>
    <row r="6" spans="1:3" s="23" customFormat="1" ht="29.25" customHeight="1" hidden="1" outlineLevel="1">
      <c r="A6" s="66"/>
      <c r="B6" s="24" t="s">
        <v>5</v>
      </c>
      <c r="C6" s="25" t="s">
        <v>6</v>
      </c>
    </row>
    <row r="7" spans="1:3" s="23" customFormat="1" ht="32.25" customHeight="1" hidden="1" outlineLevel="1">
      <c r="A7" s="26">
        <v>1</v>
      </c>
      <c r="B7" s="27" t="s">
        <v>130</v>
      </c>
      <c r="C7" s="28">
        <v>1</v>
      </c>
    </row>
    <row r="8" spans="1:3" s="23" customFormat="1" ht="21.75" customHeight="1" hidden="1" outlineLevel="1">
      <c r="A8" s="26">
        <v>2</v>
      </c>
      <c r="B8" s="29" t="s">
        <v>131</v>
      </c>
      <c r="C8" s="28">
        <v>1</v>
      </c>
    </row>
    <row r="9" spans="1:3" s="23" customFormat="1" ht="19.5" customHeight="1" hidden="1" outlineLevel="1">
      <c r="A9" s="26">
        <v>3</v>
      </c>
      <c r="B9" s="29" t="s">
        <v>132</v>
      </c>
      <c r="C9" s="28">
        <v>1</v>
      </c>
    </row>
    <row r="10" spans="1:3" s="23" customFormat="1" ht="21" customHeight="1" hidden="1" outlineLevel="1">
      <c r="A10" s="26">
        <v>4</v>
      </c>
      <c r="B10" s="27" t="s">
        <v>39</v>
      </c>
      <c r="C10" s="28">
        <v>0</v>
      </c>
    </row>
    <row r="11" spans="1:3" s="23" customFormat="1" ht="30.75" customHeight="1" hidden="1" outlineLevel="1">
      <c r="A11" s="26">
        <v>5</v>
      </c>
      <c r="B11" s="27" t="s">
        <v>133</v>
      </c>
      <c r="C11" s="28">
        <v>1</v>
      </c>
    </row>
    <row r="12" spans="1:3" s="23" customFormat="1" ht="19.5" customHeight="1" hidden="1" outlineLevel="1">
      <c r="A12" s="26">
        <v>6</v>
      </c>
      <c r="B12" s="29" t="s">
        <v>134</v>
      </c>
      <c r="C12" s="30">
        <v>0</v>
      </c>
    </row>
    <row r="13" spans="1:3" s="23" customFormat="1" ht="19.5" customHeight="1" hidden="1" outlineLevel="1">
      <c r="A13" s="26">
        <v>7</v>
      </c>
      <c r="B13" s="29" t="s">
        <v>135</v>
      </c>
      <c r="C13" s="30">
        <f>107671</f>
        <v>107671</v>
      </c>
    </row>
    <row r="14" spans="1:3" s="23" customFormat="1" ht="19.5" customHeight="1" hidden="1" outlineLevel="1">
      <c r="A14" s="26">
        <v>8</v>
      </c>
      <c r="B14" s="29" t="s">
        <v>136</v>
      </c>
      <c r="C14" s="30">
        <v>196</v>
      </c>
    </row>
    <row r="15" spans="1:3" s="23" customFormat="1" ht="19.5" customHeight="1" hidden="1" outlineLevel="1">
      <c r="A15" s="26">
        <v>9</v>
      </c>
      <c r="B15" s="29" t="s">
        <v>137</v>
      </c>
      <c r="C15" s="30">
        <f>188</f>
        <v>188</v>
      </c>
    </row>
    <row r="16" spans="1:3" s="23" customFormat="1" ht="30" hidden="1" outlineLevel="1">
      <c r="A16" s="26">
        <v>10</v>
      </c>
      <c r="B16" s="29" t="s">
        <v>138</v>
      </c>
      <c r="C16" s="30">
        <f>18098+6579</f>
        <v>24677</v>
      </c>
    </row>
    <row r="17" spans="1:3" s="23" customFormat="1" ht="19.5" customHeight="1" hidden="1" outlineLevel="1">
      <c r="A17" s="26">
        <v>11</v>
      </c>
      <c r="B17" s="29" t="s">
        <v>139</v>
      </c>
      <c r="C17" s="30"/>
    </row>
    <row r="18" spans="1:3" s="23" customFormat="1" ht="19.5" customHeight="1" hidden="1" outlineLevel="1">
      <c r="A18" s="26">
        <v>12</v>
      </c>
      <c r="B18" s="29" t="s">
        <v>140</v>
      </c>
      <c r="C18" s="30"/>
    </row>
    <row r="19" spans="1:3" s="23" customFormat="1" ht="30.75" customHeight="1" hidden="1" outlineLevel="1">
      <c r="A19" s="26">
        <v>13</v>
      </c>
      <c r="B19" s="29" t="s">
        <v>141</v>
      </c>
      <c r="C19" s="30"/>
    </row>
    <row r="20" spans="1:3" s="23" customFormat="1" ht="19.5" customHeight="1" hidden="1" outlineLevel="1">
      <c r="A20" s="26">
        <v>14</v>
      </c>
      <c r="B20" s="29" t="s">
        <v>142</v>
      </c>
      <c r="C20" s="30"/>
    </row>
    <row r="21" spans="1:3" s="23" customFormat="1" ht="19.5" customHeight="1" hidden="1" outlineLevel="1">
      <c r="A21" s="26">
        <v>15</v>
      </c>
      <c r="B21" s="29" t="s">
        <v>143</v>
      </c>
      <c r="C21" s="30"/>
    </row>
    <row r="22" spans="1:3" s="23" customFormat="1" ht="30.75" customHeight="1" hidden="1" outlineLevel="1">
      <c r="A22" s="26">
        <v>16</v>
      </c>
      <c r="B22" s="29" t="s">
        <v>144</v>
      </c>
      <c r="C22" s="30"/>
    </row>
    <row r="23" spans="1:3" s="23" customFormat="1" ht="29.25" customHeight="1" hidden="1" outlineLevel="1">
      <c r="A23" s="26">
        <v>17</v>
      </c>
      <c r="B23" s="29" t="s">
        <v>145</v>
      </c>
      <c r="C23" s="30"/>
    </row>
    <row r="24" spans="1:3" s="23" customFormat="1" ht="17.25" customHeight="1" hidden="1" outlineLevel="1">
      <c r="A24" s="81" t="s">
        <v>146</v>
      </c>
      <c r="B24" s="82"/>
      <c r="C24" s="83"/>
    </row>
    <row r="25" spans="1:3" s="23" customFormat="1" ht="15" hidden="1" outlineLevel="1">
      <c r="A25" s="26">
        <v>18</v>
      </c>
      <c r="B25" s="29" t="s">
        <v>16</v>
      </c>
      <c r="C25" s="30">
        <v>724</v>
      </c>
    </row>
    <row r="26" spans="1:3" s="23" customFormat="1" ht="15" hidden="1" outlineLevel="1">
      <c r="A26" s="26">
        <v>19</v>
      </c>
      <c r="B26" s="31" t="s">
        <v>17</v>
      </c>
      <c r="C26" s="30">
        <v>701</v>
      </c>
    </row>
    <row r="27" spans="1:3" s="23" customFormat="1" ht="15" hidden="1" outlineLevel="1">
      <c r="A27" s="26">
        <v>20</v>
      </c>
      <c r="B27" s="37" t="s">
        <v>18</v>
      </c>
      <c r="C27" s="30">
        <v>709</v>
      </c>
    </row>
    <row r="28" spans="1:3" s="23" customFormat="1" ht="18.75" customHeight="1" hidden="1" outlineLevel="1">
      <c r="A28" s="26">
        <v>21</v>
      </c>
      <c r="B28" s="37" t="s">
        <v>19</v>
      </c>
      <c r="C28" s="30">
        <v>717</v>
      </c>
    </row>
    <row r="29" spans="1:3" s="23" customFormat="1" ht="17.25" customHeight="1" hidden="1" outlineLevel="1">
      <c r="A29" s="26">
        <v>22</v>
      </c>
      <c r="B29" s="37" t="s">
        <v>147</v>
      </c>
      <c r="C29" s="30">
        <v>691</v>
      </c>
    </row>
    <row r="30" ht="15" hidden="1" outlineLevel="1"/>
    <row r="31" spans="1:3" ht="15" hidden="1" outlineLevel="1">
      <c r="A31" s="65" t="s">
        <v>3</v>
      </c>
      <c r="B31" s="67" t="s">
        <v>148</v>
      </c>
      <c r="C31" s="68"/>
    </row>
    <row r="32" spans="1:3" ht="42.75" collapsed="1">
      <c r="A32" s="66"/>
      <c r="B32" s="24" t="s">
        <v>149</v>
      </c>
      <c r="C32" s="24" t="s">
        <v>23</v>
      </c>
    </row>
    <row r="33" spans="1:3" ht="19.5" customHeight="1">
      <c r="A33" s="38">
        <v>1</v>
      </c>
      <c r="B33" s="29" t="s">
        <v>58</v>
      </c>
      <c r="C33" s="39">
        <f>SUM(C7:C9)</f>
        <v>3</v>
      </c>
    </row>
    <row r="34" spans="1:3" ht="21.75" customHeight="1">
      <c r="A34" s="38">
        <v>2</v>
      </c>
      <c r="B34" s="29" t="s">
        <v>24</v>
      </c>
      <c r="C34" s="39">
        <f>SUM(IF(C10=1,0.5,0),IF(C11=1,0.5,0))</f>
        <v>0.5</v>
      </c>
    </row>
    <row r="35" spans="1:3" ht="19.5" customHeight="1">
      <c r="A35" s="38">
        <v>3</v>
      </c>
      <c r="B35" s="29" t="s">
        <v>25</v>
      </c>
      <c r="C35" s="39">
        <f>(-1)*C12</f>
        <v>0</v>
      </c>
    </row>
    <row r="36" spans="1:3" ht="19.5" customHeight="1">
      <c r="A36" s="38">
        <v>4</v>
      </c>
      <c r="B36" s="29" t="s">
        <v>121</v>
      </c>
      <c r="C36" s="41">
        <f>IF(C25=0,0,C26/C25)</f>
        <v>0.9682320441988951</v>
      </c>
    </row>
    <row r="37" spans="1:3" ht="19.5" customHeight="1">
      <c r="A37" s="38">
        <v>5</v>
      </c>
      <c r="B37" s="29" t="s">
        <v>29</v>
      </c>
      <c r="C37" s="41">
        <f>IF(C25=0,0,C27/C25)</f>
        <v>0.9792817679558011</v>
      </c>
    </row>
    <row r="38" spans="1:3" ht="19.5" customHeight="1">
      <c r="A38" s="38">
        <v>6</v>
      </c>
      <c r="B38" s="29" t="s">
        <v>30</v>
      </c>
      <c r="C38" s="41">
        <f>IF(C25=0,0,C28/C25)</f>
        <v>0.9903314917127072</v>
      </c>
    </row>
    <row r="39" spans="1:3" ht="19.5" customHeight="1">
      <c r="A39" s="38">
        <v>7</v>
      </c>
      <c r="B39" s="29" t="s">
        <v>150</v>
      </c>
      <c r="C39" s="41">
        <f>IF(C25=0,0,C29/C25)</f>
        <v>0.9544198895027625</v>
      </c>
    </row>
    <row r="40" spans="1:3" ht="31.5" customHeight="1">
      <c r="A40" s="26"/>
      <c r="B40" s="24" t="s">
        <v>151</v>
      </c>
      <c r="C40" s="24" t="s">
        <v>23</v>
      </c>
    </row>
    <row r="41" spans="1:3" ht="19.5" customHeight="1">
      <c r="A41" s="38">
        <v>8</v>
      </c>
      <c r="B41" s="29" t="s">
        <v>152</v>
      </c>
      <c r="C41" s="41">
        <f>IF(COUNTA(C16,C19,C22)=0,0,(IF(AND(C14&gt;0,C15&gt;0),C16/C15/C14,0)+IF(AND(C17&gt;0,C18&gt;0),C19/C18/C17,0)+IF(AND(C20&gt;0,C21&gt;0),C22/C21/C20,0))/COUNTA(C16,C19,C22))</f>
        <v>0.6696971341728181</v>
      </c>
    </row>
    <row r="42" spans="1:3" ht="21" customHeight="1">
      <c r="A42" s="38">
        <v>9</v>
      </c>
      <c r="B42" s="29" t="s">
        <v>153</v>
      </c>
      <c r="C42" s="57">
        <f>C13/1000/1194.3</f>
        <v>0.09015406514276146</v>
      </c>
    </row>
    <row r="43" spans="1:3" ht="30.75" customHeight="1">
      <c r="A43" s="38">
        <v>10</v>
      </c>
      <c r="B43" s="29" t="s">
        <v>154</v>
      </c>
      <c r="C43" s="58">
        <f>C23</f>
        <v>0</v>
      </c>
    </row>
    <row r="44" ht="15"/>
    <row r="45" ht="15"/>
    <row r="46" ht="15"/>
    <row r="47" ht="15"/>
    <row r="48" ht="15"/>
    <row r="51" ht="15"/>
    <row r="52" ht="15"/>
    <row r="53" ht="15"/>
    <row r="54" ht="15"/>
    <row r="55" ht="15"/>
    <row r="65" ht="15"/>
    <row r="66" ht="15"/>
    <row r="67" ht="15"/>
    <row r="68" ht="15"/>
    <row r="69" ht="15"/>
    <row r="70" ht="15"/>
    <row r="71" ht="15"/>
    <row r="72" ht="15"/>
    <row r="73" ht="15"/>
    <row r="76" ht="15"/>
    <row r="77" ht="15"/>
  </sheetData>
  <sheetProtection/>
  <mergeCells count="8">
    <mergeCell ref="A31:A32"/>
    <mergeCell ref="B31:C31"/>
    <mergeCell ref="B1:C1"/>
    <mergeCell ref="B3:C3"/>
    <mergeCell ref="B4:C4"/>
    <mergeCell ref="A5:A6"/>
    <mergeCell ref="B5:C5"/>
    <mergeCell ref="A24:C24"/>
  </mergeCells>
  <conditionalFormatting sqref="C7:C9">
    <cfRule type="expression" priority="9" dxfId="2" stopIfTrue="1">
      <formula>IF($C7=1,1,$C7=0)</formula>
    </cfRule>
  </conditionalFormatting>
  <conditionalFormatting sqref="C33:C39 C41:C43">
    <cfRule type="cellIs" priority="8" dxfId="163" operator="equal" stopIfTrue="1">
      <formula>0</formula>
    </cfRule>
  </conditionalFormatting>
  <conditionalFormatting sqref="C10:C11">
    <cfRule type="expression" priority="7" dxfId="2" stopIfTrue="1">
      <formula>IF($C10=1,1,$C10=0)</formula>
    </cfRule>
  </conditionalFormatting>
  <conditionalFormatting sqref="C17">
    <cfRule type="cellIs" priority="6" dxfId="0" operator="lessThan" stopIfTrue="1">
      <formula>$C$19/$C$18</formula>
    </cfRule>
  </conditionalFormatting>
  <conditionalFormatting sqref="C14">
    <cfRule type="cellIs" priority="5" dxfId="0" operator="lessThan" stopIfTrue="1">
      <formula>$C$16/$C$15</formula>
    </cfRule>
  </conditionalFormatting>
  <conditionalFormatting sqref="C20">
    <cfRule type="cellIs" priority="4" dxfId="0" operator="lessThan" stopIfTrue="1">
      <formula>$C$22/$C$21</formula>
    </cfRule>
  </conditionalFormatting>
  <conditionalFormatting sqref="C26:C29">
    <cfRule type="cellIs" priority="3" dxfId="0" operator="greaterThan" stopIfTrue="1">
      <formula>$C$25</formula>
    </cfRule>
  </conditionalFormatting>
  <conditionalFormatting sqref="B3:C3">
    <cfRule type="expression" priority="2" dxfId="2" stopIfTrue="1">
      <formula>IF(COUNT($C$7:$C$26)&gt;0,COUNTA($B$3)=1,COUNT($B$3)=0)</formula>
    </cfRule>
  </conditionalFormatting>
  <conditionalFormatting sqref="C13">
    <cfRule type="cellIs" priority="1" dxfId="0" operator="lessThan" stopIfTrue="1">
      <formula>$C$16+$C$19+$C$22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5" sqref="A35:C35"/>
    </sheetView>
  </sheetViews>
  <sheetFormatPr defaultColWidth="9.140625" defaultRowHeight="15" outlineLevelRow="1"/>
  <cols>
    <col min="1" max="1" width="4.8515625" style="1" customWidth="1"/>
    <col min="2" max="2" width="112.28125" style="2" customWidth="1"/>
    <col min="3" max="3" width="14.140625" style="3" customWidth="1"/>
    <col min="4" max="4" width="3.00390625" style="2" customWidth="1"/>
    <col min="5" max="16384" width="9.140625" style="2" customWidth="1"/>
  </cols>
  <sheetData>
    <row r="1" spans="2:3" ht="56.25" customHeight="1">
      <c r="B1" s="76" t="s">
        <v>164</v>
      </c>
      <c r="C1" s="76"/>
    </row>
    <row r="2" ht="9.75" customHeight="1"/>
    <row r="3" spans="2:3" ht="23.25" customHeight="1">
      <c r="B3" s="70" t="s">
        <v>165</v>
      </c>
      <c r="C3" s="70"/>
    </row>
    <row r="4" spans="2:3" ht="15">
      <c r="B4" s="71" t="s">
        <v>2</v>
      </c>
      <c r="C4" s="71"/>
    </row>
    <row r="5" spans="1:3" s="4" customFormat="1" ht="28.5" customHeight="1" hidden="1" outlineLevel="1">
      <c r="A5" s="72" t="s">
        <v>3</v>
      </c>
      <c r="B5" s="74" t="s">
        <v>166</v>
      </c>
      <c r="C5" s="75"/>
    </row>
    <row r="6" spans="1:3" s="4" customFormat="1" ht="29.25" customHeight="1" hidden="1" outlineLevel="1">
      <c r="A6" s="73"/>
      <c r="B6" s="5" t="s">
        <v>5</v>
      </c>
      <c r="C6" s="6" t="s">
        <v>6</v>
      </c>
    </row>
    <row r="7" spans="1:3" s="4" customFormat="1" ht="19.5" customHeight="1" hidden="1" outlineLevel="1">
      <c r="A7" s="7">
        <v>1</v>
      </c>
      <c r="B7" s="42" t="s">
        <v>167</v>
      </c>
      <c r="C7" s="43">
        <v>1</v>
      </c>
    </row>
    <row r="8" spans="1:3" s="4" customFormat="1" ht="19.5" customHeight="1" hidden="1" outlineLevel="1">
      <c r="A8" s="7">
        <v>2</v>
      </c>
      <c r="B8" s="8" t="s">
        <v>168</v>
      </c>
      <c r="C8" s="43">
        <v>1</v>
      </c>
    </row>
    <row r="9" spans="1:3" s="4" customFormat="1" ht="19.5" customHeight="1" hidden="1" outlineLevel="1">
      <c r="A9" s="7">
        <v>3</v>
      </c>
      <c r="B9" s="8" t="s">
        <v>169</v>
      </c>
      <c r="C9" s="43">
        <v>1</v>
      </c>
    </row>
    <row r="10" spans="1:3" s="4" customFormat="1" ht="32.25" customHeight="1" hidden="1" outlineLevel="1">
      <c r="A10" s="7">
        <v>4</v>
      </c>
      <c r="B10" s="8" t="s">
        <v>170</v>
      </c>
      <c r="C10" s="43">
        <v>1</v>
      </c>
    </row>
    <row r="11" spans="1:3" s="4" customFormat="1" ht="19.5" customHeight="1" hidden="1" outlineLevel="1">
      <c r="A11" s="7">
        <v>5</v>
      </c>
      <c r="B11" s="8" t="s">
        <v>134</v>
      </c>
      <c r="C11" s="9">
        <v>0</v>
      </c>
    </row>
    <row r="12" spans="1:3" s="4" customFormat="1" ht="19.5" customHeight="1" hidden="1" outlineLevel="1">
      <c r="A12" s="7">
        <v>6</v>
      </c>
      <c r="B12" s="18" t="s">
        <v>171</v>
      </c>
      <c r="C12" s="9">
        <v>68</v>
      </c>
    </row>
    <row r="13" spans="1:3" s="4" customFormat="1" ht="19.5" customHeight="1" hidden="1" outlineLevel="1">
      <c r="A13" s="7">
        <v>7</v>
      </c>
      <c r="B13" s="59" t="s">
        <v>42</v>
      </c>
      <c r="C13" s="9">
        <v>24</v>
      </c>
    </row>
    <row r="14" spans="1:3" s="4" customFormat="1" ht="19.5" customHeight="1" hidden="1" outlineLevel="1">
      <c r="A14" s="7">
        <v>8</v>
      </c>
      <c r="B14" s="8" t="s">
        <v>172</v>
      </c>
      <c r="C14" s="52">
        <v>221184</v>
      </c>
    </row>
    <row r="15" spans="1:3" s="4" customFormat="1" ht="15" hidden="1" outlineLevel="1">
      <c r="A15" s="7">
        <v>9</v>
      </c>
      <c r="B15" s="8" t="s">
        <v>173</v>
      </c>
      <c r="C15" s="52">
        <v>156014</v>
      </c>
    </row>
    <row r="16" spans="1:3" s="4" customFormat="1" ht="19.5" customHeight="1" hidden="1" outlineLevel="1">
      <c r="A16" s="7">
        <v>10</v>
      </c>
      <c r="B16" s="8" t="s">
        <v>174</v>
      </c>
      <c r="C16" s="9">
        <v>6881</v>
      </c>
    </row>
    <row r="17" spans="1:3" s="4" customFormat="1" ht="19.5" customHeight="1" hidden="1" outlineLevel="1">
      <c r="A17" s="7">
        <v>11</v>
      </c>
      <c r="B17" s="8" t="s">
        <v>175</v>
      </c>
      <c r="C17" s="9">
        <v>6066</v>
      </c>
    </row>
    <row r="18" spans="1:3" s="4" customFormat="1" ht="15" hidden="1" outlineLevel="1">
      <c r="A18" s="12"/>
      <c r="B18" s="13" t="s">
        <v>176</v>
      </c>
      <c r="C18" s="14"/>
    </row>
    <row r="19" spans="1:3" s="4" customFormat="1" ht="19.5" customHeight="1" hidden="1" outlineLevel="1">
      <c r="A19" s="7">
        <v>12</v>
      </c>
      <c r="B19" s="8" t="s">
        <v>16</v>
      </c>
      <c r="C19" s="9">
        <v>123</v>
      </c>
    </row>
    <row r="20" spans="1:3" s="4" customFormat="1" ht="19.5" customHeight="1" hidden="1" outlineLevel="1">
      <c r="A20" s="7">
        <v>13</v>
      </c>
      <c r="B20" s="11" t="s">
        <v>17</v>
      </c>
      <c r="C20" s="9">
        <v>107</v>
      </c>
    </row>
    <row r="21" spans="1:3" s="4" customFormat="1" ht="19.5" customHeight="1" hidden="1" outlineLevel="1">
      <c r="A21" s="7">
        <v>14</v>
      </c>
      <c r="B21" s="15" t="s">
        <v>18</v>
      </c>
      <c r="C21" s="9">
        <v>108</v>
      </c>
    </row>
    <row r="22" spans="1:3" s="4" customFormat="1" ht="19.5" customHeight="1" hidden="1" outlineLevel="1">
      <c r="A22" s="7">
        <v>15</v>
      </c>
      <c r="B22" s="15" t="s">
        <v>19</v>
      </c>
      <c r="C22" s="9">
        <v>114</v>
      </c>
    </row>
    <row r="23" spans="1:3" s="4" customFormat="1" ht="19.5" customHeight="1" hidden="1" outlineLevel="1">
      <c r="A23" s="7">
        <v>16</v>
      </c>
      <c r="B23" s="15" t="s">
        <v>20</v>
      </c>
      <c r="C23" s="9">
        <v>109</v>
      </c>
    </row>
    <row r="24" ht="15" hidden="1" outlineLevel="1"/>
    <row r="25" spans="1:3" ht="15" hidden="1" outlineLevel="1">
      <c r="A25" s="84" t="s">
        <v>3</v>
      </c>
      <c r="B25" s="86" t="s">
        <v>177</v>
      </c>
      <c r="C25" s="87"/>
    </row>
    <row r="26" spans="1:3" ht="42.75" collapsed="1">
      <c r="A26" s="85"/>
      <c r="B26" s="60" t="s">
        <v>178</v>
      </c>
      <c r="C26" s="60" t="s">
        <v>23</v>
      </c>
    </row>
    <row r="27" spans="1:3" ht="19.5" customHeight="1">
      <c r="A27" s="16">
        <v>1</v>
      </c>
      <c r="B27" s="8" t="s">
        <v>58</v>
      </c>
      <c r="C27" s="17">
        <f>SUM(C7:C8)</f>
        <v>2</v>
      </c>
    </row>
    <row r="28" spans="1:3" ht="19.5" customHeight="1">
      <c r="A28" s="16">
        <v>2</v>
      </c>
      <c r="B28" s="8" t="s">
        <v>179</v>
      </c>
      <c r="C28" s="17">
        <f>SUM(IF(C9=1,0.5,0),IF(C10=1,0.5,0))</f>
        <v>1</v>
      </c>
    </row>
    <row r="29" spans="1:3" ht="19.5" customHeight="1">
      <c r="A29" s="16">
        <v>3</v>
      </c>
      <c r="B29" s="8" t="s">
        <v>25</v>
      </c>
      <c r="C29" s="17">
        <f>(-1)*C11</f>
        <v>0</v>
      </c>
    </row>
    <row r="30" spans="1:3" ht="19.5" customHeight="1">
      <c r="A30" s="16">
        <v>4</v>
      </c>
      <c r="B30" s="18" t="s">
        <v>92</v>
      </c>
      <c r="C30" s="54">
        <f>IF(C12=0,0,C13/C12)</f>
        <v>0.35294117647058826</v>
      </c>
    </row>
    <row r="31" spans="1:3" ht="19.5" customHeight="1">
      <c r="A31" s="16">
        <v>5</v>
      </c>
      <c r="B31" s="8" t="s">
        <v>28</v>
      </c>
      <c r="C31" s="19">
        <f>IF(C$19=0,0,C20/C$19)</f>
        <v>0.8699186991869918</v>
      </c>
    </row>
    <row r="32" spans="1:3" ht="19.5" customHeight="1">
      <c r="A32" s="16">
        <v>6</v>
      </c>
      <c r="B32" s="8" t="s">
        <v>29</v>
      </c>
      <c r="C32" s="19">
        <f>IF(C$19=0,0,C21/C$19)</f>
        <v>0.8780487804878049</v>
      </c>
    </row>
    <row r="33" spans="1:3" ht="19.5" customHeight="1">
      <c r="A33" s="16">
        <v>7</v>
      </c>
      <c r="B33" s="8" t="s">
        <v>30</v>
      </c>
      <c r="C33" s="19">
        <f>IF(C$19=0,0,C22/C$19)</f>
        <v>0.926829268292683</v>
      </c>
    </row>
    <row r="34" spans="1:3" ht="19.5" customHeight="1">
      <c r="A34" s="16">
        <v>8</v>
      </c>
      <c r="B34" s="8" t="s">
        <v>31</v>
      </c>
      <c r="C34" s="19">
        <f>IF(C$19=0,0,C23/C$19)</f>
        <v>0.8861788617886179</v>
      </c>
    </row>
    <row r="35" spans="1:3" ht="31.5" customHeight="1">
      <c r="A35" s="61"/>
      <c r="B35" s="60" t="s">
        <v>180</v>
      </c>
      <c r="C35" s="60" t="s">
        <v>23</v>
      </c>
    </row>
    <row r="36" spans="1:3" ht="19.5" customHeight="1">
      <c r="A36" s="16">
        <v>9</v>
      </c>
      <c r="B36" s="8" t="s">
        <v>181</v>
      </c>
      <c r="C36" s="19">
        <f>IF(C15=0,0,C14/C15)</f>
        <v>1.417718922660787</v>
      </c>
    </row>
    <row r="37" spans="1:3" ht="24.75" customHeight="1">
      <c r="A37" s="16">
        <v>10</v>
      </c>
      <c r="B37" s="18" t="s">
        <v>182</v>
      </c>
      <c r="C37" s="19">
        <f>IF(C17=0,0,C16/C17)</f>
        <v>1.1343554236729312</v>
      </c>
    </row>
    <row r="38" ht="15"/>
    <row r="40" ht="15"/>
    <row r="41" ht="15"/>
    <row r="42" ht="15"/>
    <row r="43" ht="15"/>
    <row r="44" ht="15"/>
    <row r="45" ht="15"/>
    <row r="46" ht="15"/>
    <row r="47" ht="15"/>
    <row r="48" ht="15"/>
    <row r="49" ht="15"/>
  </sheetData>
  <sheetProtection/>
  <mergeCells count="7">
    <mergeCell ref="B1:C1"/>
    <mergeCell ref="B3:C3"/>
    <mergeCell ref="B4:C4"/>
    <mergeCell ref="A5:A6"/>
    <mergeCell ref="B5:C5"/>
    <mergeCell ref="A25:A26"/>
    <mergeCell ref="B25:C25"/>
  </mergeCells>
  <conditionalFormatting sqref="C7">
    <cfRule type="expression" priority="11" dxfId="2" stopIfTrue="1">
      <formula>IF($C7=1,1,$C7=0)</formula>
    </cfRule>
  </conditionalFormatting>
  <conditionalFormatting sqref="C8:C10">
    <cfRule type="expression" priority="10" dxfId="2" stopIfTrue="1">
      <formula>IF($C8=1,1,$C8=0)</formula>
    </cfRule>
  </conditionalFormatting>
  <conditionalFormatting sqref="C36 C27:C34">
    <cfRule type="cellIs" priority="9" dxfId="163" operator="equal" stopIfTrue="1">
      <formula>0</formula>
    </cfRule>
  </conditionalFormatting>
  <conditionalFormatting sqref="C37">
    <cfRule type="cellIs" priority="8" dxfId="163" operator="equal" stopIfTrue="1">
      <formula>0</formula>
    </cfRule>
  </conditionalFormatting>
  <conditionalFormatting sqref="C12">
    <cfRule type="cellIs" priority="7" dxfId="0" operator="lessThan" stopIfTrue="1">
      <formula>$C$13</formula>
    </cfRule>
  </conditionalFormatting>
  <conditionalFormatting sqref="C16">
    <cfRule type="cellIs" priority="6" dxfId="0" operator="lessThan" stopIfTrue="1">
      <formula>$C$18/$C$17</formula>
    </cfRule>
  </conditionalFormatting>
  <conditionalFormatting sqref="B3:C3">
    <cfRule type="expression" priority="5" dxfId="2" stopIfTrue="1">
      <formula>IF(COUNT($C$7:$C$23)&gt;0,COUNTA($B$3)=1,COUNT($B$3)=0)</formula>
    </cfRule>
  </conditionalFormatting>
  <conditionalFormatting sqref="C20">
    <cfRule type="cellIs" priority="4" dxfId="0" operator="greaterThan" stopIfTrue="1">
      <formula>$C$19</formula>
    </cfRule>
  </conditionalFormatting>
  <conditionalFormatting sqref="C21">
    <cfRule type="cellIs" priority="3" dxfId="0" operator="greaterThan" stopIfTrue="1">
      <formula>$C$19</formula>
    </cfRule>
  </conditionalFormatting>
  <conditionalFormatting sqref="C22">
    <cfRule type="cellIs" priority="2" dxfId="0" operator="greaterThan" stopIfTrue="1">
      <formula>$C$19</formula>
    </cfRule>
  </conditionalFormatting>
  <conditionalFormatting sqref="C23">
    <cfRule type="cellIs" priority="1" dxfId="0" operator="greaterThan" stopIfTrue="1">
      <formula>$C$19</formula>
    </cfRule>
  </conditionalFormatting>
  <printOptions/>
  <pageMargins left="0.7" right="0.7" top="0.75" bottom="1.08" header="0.3" footer="0.3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1" sqref="B21"/>
    </sheetView>
  </sheetViews>
  <sheetFormatPr defaultColWidth="9.140625" defaultRowHeight="15" outlineLevelRow="1"/>
  <cols>
    <col min="1" max="1" width="4.8515625" style="1" customWidth="1"/>
    <col min="2" max="2" width="109.8515625" style="2" customWidth="1"/>
    <col min="3" max="3" width="14.140625" style="3" customWidth="1"/>
    <col min="4" max="4" width="3.00390625" style="2" customWidth="1"/>
    <col min="5" max="16384" width="9.140625" style="2" customWidth="1"/>
  </cols>
  <sheetData>
    <row r="1" spans="2:3" ht="56.25" customHeight="1">
      <c r="B1" s="76" t="s">
        <v>183</v>
      </c>
      <c r="C1" s="76"/>
    </row>
    <row r="2" ht="9.75" customHeight="1"/>
    <row r="3" spans="2:3" ht="23.25" customHeight="1">
      <c r="B3" s="70" t="s">
        <v>184</v>
      </c>
      <c r="C3" s="70"/>
    </row>
    <row r="4" spans="2:3" ht="15">
      <c r="B4" s="71" t="s">
        <v>2</v>
      </c>
      <c r="C4" s="71"/>
    </row>
    <row r="5" spans="1:3" s="4" customFormat="1" ht="28.5" customHeight="1" hidden="1" outlineLevel="1">
      <c r="A5" s="72" t="s">
        <v>3</v>
      </c>
      <c r="B5" s="74" t="s">
        <v>185</v>
      </c>
      <c r="C5" s="75"/>
    </row>
    <row r="6" spans="1:3" s="4" customFormat="1" ht="29.25" customHeight="1" hidden="1" outlineLevel="1">
      <c r="A6" s="73"/>
      <c r="B6" s="5" t="s">
        <v>5</v>
      </c>
      <c r="C6" s="6" t="s">
        <v>6</v>
      </c>
    </row>
    <row r="7" spans="1:3" s="4" customFormat="1" ht="19.5" customHeight="1" hidden="1" outlineLevel="1">
      <c r="A7" s="7">
        <v>1</v>
      </c>
      <c r="B7" s="8" t="s">
        <v>134</v>
      </c>
      <c r="C7" s="9">
        <v>0</v>
      </c>
    </row>
    <row r="8" spans="1:3" s="4" customFormat="1" ht="19.5" customHeight="1" hidden="1" outlineLevel="1">
      <c r="A8" s="7">
        <v>2</v>
      </c>
      <c r="B8" s="18" t="s">
        <v>186</v>
      </c>
      <c r="C8" s="9">
        <v>22</v>
      </c>
    </row>
    <row r="9" spans="1:3" s="4" customFormat="1" ht="19.5" customHeight="1" hidden="1" outlineLevel="1">
      <c r="A9" s="7">
        <v>3</v>
      </c>
      <c r="B9" s="59" t="s">
        <v>42</v>
      </c>
      <c r="C9" s="9">
        <v>22</v>
      </c>
    </row>
    <row r="10" spans="1:3" s="4" customFormat="1" ht="19.5" customHeight="1" hidden="1" outlineLevel="1">
      <c r="A10" s="7">
        <v>4</v>
      </c>
      <c r="B10" s="8" t="s">
        <v>187</v>
      </c>
      <c r="C10" s="9">
        <v>1802</v>
      </c>
    </row>
    <row r="11" spans="1:3" s="4" customFormat="1" ht="19.5" customHeight="1" hidden="1" outlineLevel="1">
      <c r="A11" s="7">
        <v>5</v>
      </c>
      <c r="B11" s="8" t="s">
        <v>188</v>
      </c>
      <c r="C11" s="9">
        <v>1550</v>
      </c>
    </row>
    <row r="12" spans="1:3" s="4" customFormat="1" ht="19.5" customHeight="1" hidden="1" outlineLevel="1">
      <c r="A12" s="7">
        <v>6</v>
      </c>
      <c r="B12" s="8" t="s">
        <v>189</v>
      </c>
      <c r="C12" s="9">
        <v>1050000</v>
      </c>
    </row>
    <row r="13" spans="1:3" s="4" customFormat="1" ht="19.5" customHeight="1" hidden="1" outlineLevel="1">
      <c r="A13" s="7">
        <v>7</v>
      </c>
      <c r="B13" s="8" t="s">
        <v>190</v>
      </c>
      <c r="C13" s="9">
        <v>1143000</v>
      </c>
    </row>
    <row r="14" spans="1:3" s="4" customFormat="1" ht="19.5" customHeight="1" hidden="1" outlineLevel="1">
      <c r="A14" s="7">
        <v>8</v>
      </c>
      <c r="B14" s="8" t="s">
        <v>191</v>
      </c>
      <c r="C14" s="9">
        <v>694</v>
      </c>
    </row>
    <row r="15" spans="1:3" s="4" customFormat="1" ht="19.5" customHeight="1" hidden="1" outlineLevel="1">
      <c r="A15" s="7">
        <v>9</v>
      </c>
      <c r="B15" s="8" t="s">
        <v>192</v>
      </c>
      <c r="C15" s="9">
        <v>659</v>
      </c>
    </row>
    <row r="16" spans="1:3" s="4" customFormat="1" ht="15" hidden="1" outlineLevel="1">
      <c r="A16" s="12"/>
      <c r="B16" s="13" t="s">
        <v>176</v>
      </c>
      <c r="C16" s="14"/>
    </row>
    <row r="17" spans="1:3" s="4" customFormat="1" ht="19.5" customHeight="1" hidden="1" outlineLevel="1">
      <c r="A17" s="7">
        <v>10</v>
      </c>
      <c r="B17" s="8" t="s">
        <v>16</v>
      </c>
      <c r="C17" s="9">
        <v>130</v>
      </c>
    </row>
    <row r="18" spans="1:3" s="4" customFormat="1" ht="19.5" customHeight="1" hidden="1" outlineLevel="1">
      <c r="A18" s="7">
        <v>11</v>
      </c>
      <c r="B18" s="11" t="s">
        <v>17</v>
      </c>
      <c r="C18" s="9">
        <v>113</v>
      </c>
    </row>
    <row r="19" ht="15" hidden="1" outlineLevel="1"/>
    <row r="20" spans="1:3" ht="15" hidden="1" outlineLevel="1">
      <c r="A20" s="84" t="s">
        <v>3</v>
      </c>
      <c r="B20" s="86" t="s">
        <v>193</v>
      </c>
      <c r="C20" s="87"/>
    </row>
    <row r="21" spans="1:3" ht="42.75" collapsed="1">
      <c r="A21" s="85"/>
      <c r="B21" s="60" t="s">
        <v>194</v>
      </c>
      <c r="C21" s="60" t="s">
        <v>23</v>
      </c>
    </row>
    <row r="22" spans="1:3" ht="19.5" customHeight="1">
      <c r="A22" s="16">
        <v>1</v>
      </c>
      <c r="B22" s="8" t="s">
        <v>25</v>
      </c>
      <c r="C22" s="17">
        <f>(-1)*C7</f>
        <v>0</v>
      </c>
    </row>
    <row r="23" spans="1:3" ht="19.5" customHeight="1">
      <c r="A23" s="16">
        <v>2</v>
      </c>
      <c r="B23" s="18" t="s">
        <v>92</v>
      </c>
      <c r="C23" s="54">
        <f>IF(C8=0,0,C9/C8)</f>
        <v>1</v>
      </c>
    </row>
    <row r="24" spans="1:3" ht="19.5" customHeight="1">
      <c r="A24" s="16">
        <v>3</v>
      </c>
      <c r="B24" s="18" t="s">
        <v>28</v>
      </c>
      <c r="C24" s="19">
        <f>IF(C17=0,0,C18/C17)</f>
        <v>0.8692307692307693</v>
      </c>
    </row>
    <row r="25" spans="1:3" ht="31.5" customHeight="1">
      <c r="A25" s="61"/>
      <c r="B25" s="60" t="s">
        <v>195</v>
      </c>
      <c r="C25" s="60" t="s">
        <v>23</v>
      </c>
    </row>
    <row r="26" spans="1:3" ht="19.5" customHeight="1">
      <c r="A26" s="16">
        <v>4</v>
      </c>
      <c r="B26" s="8" t="s">
        <v>196</v>
      </c>
      <c r="C26" s="19">
        <f>IF(C11=0,0,C10/C11)</f>
        <v>1.1625806451612903</v>
      </c>
    </row>
    <row r="27" spans="1:3" ht="21.75" customHeight="1">
      <c r="A27" s="16">
        <v>5</v>
      </c>
      <c r="B27" s="18" t="s">
        <v>197</v>
      </c>
      <c r="C27" s="19">
        <f>IF(C13=0,0,C12/C13)</f>
        <v>0.9186351706036745</v>
      </c>
    </row>
    <row r="28" spans="1:3" ht="21" customHeight="1">
      <c r="A28" s="16">
        <v>6</v>
      </c>
      <c r="B28" s="18" t="s">
        <v>198</v>
      </c>
      <c r="C28" s="19">
        <f>IF(C15=0,0,C14/C15)</f>
        <v>1.0531107738998482</v>
      </c>
    </row>
    <row r="29" ht="15"/>
    <row r="30" ht="15"/>
    <row r="31" ht="15"/>
    <row r="35" ht="15"/>
    <row r="36" ht="15"/>
    <row r="37" ht="15"/>
    <row r="38" ht="15"/>
    <row r="39" ht="15"/>
  </sheetData>
  <sheetProtection/>
  <mergeCells count="7">
    <mergeCell ref="B1:C1"/>
    <mergeCell ref="B3:C3"/>
    <mergeCell ref="B4:C4"/>
    <mergeCell ref="A5:A6"/>
    <mergeCell ref="B5:C5"/>
    <mergeCell ref="A20:A21"/>
    <mergeCell ref="B20:C20"/>
  </mergeCells>
  <conditionalFormatting sqref="C26 C22:C24">
    <cfRule type="cellIs" priority="7" dxfId="163" operator="equal" stopIfTrue="1">
      <formula>0</formula>
    </cfRule>
  </conditionalFormatting>
  <conditionalFormatting sqref="C27">
    <cfRule type="cellIs" priority="6" dxfId="163" operator="equal" stopIfTrue="1">
      <formula>0</formula>
    </cfRule>
  </conditionalFormatting>
  <conditionalFormatting sqref="C8">
    <cfRule type="cellIs" priority="5" dxfId="0" operator="lessThan" stopIfTrue="1">
      <formula>$C$9</formula>
    </cfRule>
  </conditionalFormatting>
  <conditionalFormatting sqref="B3:C3">
    <cfRule type="expression" priority="4" dxfId="2" stopIfTrue="1">
      <formula>IF(COUNT($C$7:$C$15)&gt;0,COUNTA($B$3)=1,COUNT($B$3)=0)</formula>
    </cfRule>
  </conditionalFormatting>
  <conditionalFormatting sqref="C28">
    <cfRule type="cellIs" priority="3" dxfId="163" operator="equal" stopIfTrue="1">
      <formula>0</formula>
    </cfRule>
  </conditionalFormatting>
  <conditionalFormatting sqref="C18">
    <cfRule type="cellIs" priority="1" dxfId="0" operator="greaterThan" stopIfTrue="1">
      <formula>$C$17</formula>
    </cfRule>
    <cfRule type="cellIs" priority="2" dxfId="0" operator="greaterThan" stopIfTrue="1">
      <formula>$C$18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C1"/>
    </sheetView>
  </sheetViews>
  <sheetFormatPr defaultColWidth="9.140625" defaultRowHeight="15" outlineLevelRow="1"/>
  <cols>
    <col min="1" max="1" width="4.8515625" style="1" customWidth="1"/>
    <col min="2" max="2" width="112.28125" style="2" customWidth="1"/>
    <col min="3" max="3" width="14.140625" style="3" customWidth="1"/>
    <col min="4" max="4" width="3.00390625" style="2" customWidth="1"/>
    <col min="5" max="16384" width="9.140625" style="2" customWidth="1"/>
  </cols>
  <sheetData>
    <row r="1" spans="2:3" ht="56.25" customHeight="1">
      <c r="B1" s="76" t="s">
        <v>199</v>
      </c>
      <c r="C1" s="76"/>
    </row>
    <row r="2" ht="9.75" customHeight="1"/>
    <row r="3" spans="2:3" ht="23.25" customHeight="1">
      <c r="B3" s="70" t="s">
        <v>200</v>
      </c>
      <c r="C3" s="70"/>
    </row>
    <row r="4" spans="2:3" ht="15">
      <c r="B4" s="71" t="s">
        <v>2</v>
      </c>
      <c r="C4" s="71"/>
    </row>
    <row r="5" spans="1:3" s="4" customFormat="1" ht="28.5" customHeight="1" hidden="1" outlineLevel="1">
      <c r="A5" s="72" t="s">
        <v>3</v>
      </c>
      <c r="B5" s="74" t="s">
        <v>201</v>
      </c>
      <c r="C5" s="75"/>
    </row>
    <row r="6" spans="1:3" s="4" customFormat="1" ht="29.25" customHeight="1" hidden="1" outlineLevel="1">
      <c r="A6" s="73"/>
      <c r="B6" s="5" t="s">
        <v>5</v>
      </c>
      <c r="C6" s="6" t="s">
        <v>6</v>
      </c>
    </row>
    <row r="7" spans="1:3" s="4" customFormat="1" ht="19.5" customHeight="1" hidden="1" outlineLevel="1">
      <c r="A7" s="7">
        <v>1</v>
      </c>
      <c r="B7" s="42" t="s">
        <v>167</v>
      </c>
      <c r="C7" s="43">
        <v>1</v>
      </c>
    </row>
    <row r="8" spans="1:3" s="4" customFormat="1" ht="19.5" customHeight="1" hidden="1" outlineLevel="1">
      <c r="A8" s="7">
        <v>2</v>
      </c>
      <c r="B8" s="8" t="s">
        <v>168</v>
      </c>
      <c r="C8" s="43">
        <v>1</v>
      </c>
    </row>
    <row r="9" spans="1:3" s="4" customFormat="1" ht="19.5" customHeight="1" hidden="1" outlineLevel="1">
      <c r="A9" s="7">
        <v>3</v>
      </c>
      <c r="B9" s="8" t="s">
        <v>169</v>
      </c>
      <c r="C9" s="43">
        <v>0</v>
      </c>
    </row>
    <row r="10" spans="1:3" s="4" customFormat="1" ht="32.25" customHeight="1" hidden="1" outlineLevel="1">
      <c r="A10" s="7">
        <v>4</v>
      </c>
      <c r="B10" s="8" t="s">
        <v>170</v>
      </c>
      <c r="C10" s="43">
        <v>0</v>
      </c>
    </row>
    <row r="11" spans="1:3" s="4" customFormat="1" ht="19.5" customHeight="1" hidden="1" outlineLevel="1">
      <c r="A11" s="7">
        <v>5</v>
      </c>
      <c r="B11" s="8" t="s">
        <v>134</v>
      </c>
      <c r="C11" s="9">
        <v>0</v>
      </c>
    </row>
    <row r="12" spans="1:3" s="4" customFormat="1" ht="19.5" customHeight="1" hidden="1" outlineLevel="1">
      <c r="A12" s="7">
        <v>6</v>
      </c>
      <c r="B12" s="18" t="s">
        <v>186</v>
      </c>
      <c r="C12" s="9">
        <v>48</v>
      </c>
    </row>
    <row r="13" spans="1:3" s="4" customFormat="1" ht="19.5" customHeight="1" hidden="1" outlineLevel="1">
      <c r="A13" s="7">
        <v>7</v>
      </c>
      <c r="B13" s="59" t="s">
        <v>42</v>
      </c>
      <c r="C13" s="9">
        <v>10</v>
      </c>
    </row>
    <row r="14" spans="1:3" s="4" customFormat="1" ht="19.5" customHeight="1" hidden="1" outlineLevel="1">
      <c r="A14" s="7">
        <v>8</v>
      </c>
      <c r="B14" s="8" t="s">
        <v>202</v>
      </c>
      <c r="C14" s="9">
        <v>106</v>
      </c>
    </row>
    <row r="15" spans="1:3" s="4" customFormat="1" ht="15" hidden="1" outlineLevel="1">
      <c r="A15" s="7">
        <v>9</v>
      </c>
      <c r="B15" s="8" t="s">
        <v>203</v>
      </c>
      <c r="C15" s="9">
        <v>85</v>
      </c>
    </row>
    <row r="16" spans="1:3" s="4" customFormat="1" ht="19.5" customHeight="1" hidden="1" outlineLevel="1">
      <c r="A16" s="7">
        <v>10</v>
      </c>
      <c r="B16" s="8" t="s">
        <v>189</v>
      </c>
      <c r="C16" s="9">
        <v>82949</v>
      </c>
    </row>
    <row r="17" spans="1:3" s="4" customFormat="1" ht="19.5" customHeight="1" hidden="1" outlineLevel="1">
      <c r="A17" s="7">
        <v>11</v>
      </c>
      <c r="B17" s="8" t="s">
        <v>190</v>
      </c>
      <c r="C17" s="9">
        <v>268763</v>
      </c>
    </row>
    <row r="18" spans="1:3" s="4" customFormat="1" ht="15" hidden="1" outlineLevel="1">
      <c r="A18" s="12"/>
      <c r="B18" s="13" t="s">
        <v>176</v>
      </c>
      <c r="C18" s="14"/>
    </row>
    <row r="19" spans="1:3" s="4" customFormat="1" ht="19.5" customHeight="1" hidden="1" outlineLevel="1">
      <c r="A19" s="7">
        <v>12</v>
      </c>
      <c r="B19" s="8" t="s">
        <v>16</v>
      </c>
      <c r="C19" s="9">
        <v>800</v>
      </c>
    </row>
    <row r="20" spans="1:3" s="4" customFormat="1" ht="19.5" customHeight="1" hidden="1" outlineLevel="1">
      <c r="A20" s="7">
        <v>13</v>
      </c>
      <c r="B20" s="11" t="s">
        <v>17</v>
      </c>
      <c r="C20" s="9">
        <v>800</v>
      </c>
    </row>
    <row r="21" spans="1:3" s="4" customFormat="1" ht="19.5" customHeight="1" hidden="1" outlineLevel="1">
      <c r="A21" s="7">
        <v>14</v>
      </c>
      <c r="B21" s="15" t="s">
        <v>18</v>
      </c>
      <c r="C21" s="9">
        <v>800</v>
      </c>
    </row>
    <row r="22" spans="1:3" s="4" customFormat="1" ht="19.5" customHeight="1" hidden="1" outlineLevel="1">
      <c r="A22" s="7">
        <v>15</v>
      </c>
      <c r="B22" s="15" t="s">
        <v>19</v>
      </c>
      <c r="C22" s="9">
        <v>800</v>
      </c>
    </row>
    <row r="23" spans="1:3" s="4" customFormat="1" ht="19.5" customHeight="1" hidden="1" outlineLevel="1">
      <c r="A23" s="7">
        <v>16</v>
      </c>
      <c r="B23" s="15" t="s">
        <v>20</v>
      </c>
      <c r="C23" s="9">
        <v>800</v>
      </c>
    </row>
    <row r="24" ht="15" hidden="1" outlineLevel="1"/>
    <row r="25" spans="1:3" ht="15" hidden="1" outlineLevel="1">
      <c r="A25" s="84" t="s">
        <v>3</v>
      </c>
      <c r="B25" s="86" t="s">
        <v>177</v>
      </c>
      <c r="C25" s="87"/>
    </row>
    <row r="26" spans="1:3" ht="42.75" collapsed="1">
      <c r="A26" s="85"/>
      <c r="B26" s="60" t="s">
        <v>178</v>
      </c>
      <c r="C26" s="60" t="s">
        <v>23</v>
      </c>
    </row>
    <row r="27" spans="1:3" ht="19.5" customHeight="1">
      <c r="A27" s="16">
        <v>1</v>
      </c>
      <c r="B27" s="8" t="s">
        <v>58</v>
      </c>
      <c r="C27" s="17">
        <f>SUM(C7:C8)</f>
        <v>2</v>
      </c>
    </row>
    <row r="28" spans="1:3" ht="19.5" customHeight="1">
      <c r="A28" s="16">
        <v>2</v>
      </c>
      <c r="B28" s="8" t="s">
        <v>179</v>
      </c>
      <c r="C28" s="17">
        <f>SUM(IF(C9=1,0.5,0),IF(C10=1,0.5,0))</f>
        <v>0</v>
      </c>
    </row>
    <row r="29" spans="1:3" ht="19.5" customHeight="1">
      <c r="A29" s="16">
        <v>3</v>
      </c>
      <c r="B29" s="8" t="s">
        <v>25</v>
      </c>
      <c r="C29" s="17">
        <f>(-1)*C11</f>
        <v>0</v>
      </c>
    </row>
    <row r="30" spans="1:3" ht="19.5" customHeight="1">
      <c r="A30" s="16">
        <v>4</v>
      </c>
      <c r="B30" s="18" t="s">
        <v>92</v>
      </c>
      <c r="C30" s="54">
        <f>IF(C12=0,0,C13/C12)</f>
        <v>0.20833333333333334</v>
      </c>
    </row>
    <row r="31" spans="1:3" ht="19.5" customHeight="1">
      <c r="A31" s="16">
        <v>5</v>
      </c>
      <c r="B31" s="8" t="s">
        <v>28</v>
      </c>
      <c r="C31" s="19">
        <f>IF(C$19=0,0,C20/C$19)</f>
        <v>1</v>
      </c>
    </row>
    <row r="32" spans="1:3" ht="19.5" customHeight="1">
      <c r="A32" s="16">
        <v>6</v>
      </c>
      <c r="B32" s="8" t="s">
        <v>29</v>
      </c>
      <c r="C32" s="19">
        <f>IF(C$19=0,0,C21/C$19)</f>
        <v>1</v>
      </c>
    </row>
    <row r="33" spans="1:3" ht="19.5" customHeight="1">
      <c r="A33" s="16">
        <v>7</v>
      </c>
      <c r="B33" s="8" t="s">
        <v>30</v>
      </c>
      <c r="C33" s="19">
        <f>IF(C$19=0,0,C22/C$19)</f>
        <v>1</v>
      </c>
    </row>
    <row r="34" spans="1:3" ht="19.5" customHeight="1">
      <c r="A34" s="16">
        <v>8</v>
      </c>
      <c r="B34" s="8" t="s">
        <v>31</v>
      </c>
      <c r="C34" s="19">
        <f>IF(C$19=0,0,C23/C$19)</f>
        <v>1</v>
      </c>
    </row>
    <row r="35" spans="1:3" ht="31.5" customHeight="1">
      <c r="A35" s="61"/>
      <c r="B35" s="60" t="s">
        <v>180</v>
      </c>
      <c r="C35" s="60" t="s">
        <v>23</v>
      </c>
    </row>
    <row r="36" spans="1:3" ht="19.5" customHeight="1">
      <c r="A36" s="16">
        <v>9</v>
      </c>
      <c r="B36" s="8" t="s">
        <v>204</v>
      </c>
      <c r="C36" s="19">
        <f>IF(C15=0,0,C14/C15)</f>
        <v>1.2470588235294118</v>
      </c>
    </row>
    <row r="37" spans="1:3" ht="24.75" customHeight="1">
      <c r="A37" s="16">
        <v>10</v>
      </c>
      <c r="B37" s="18" t="s">
        <v>205</v>
      </c>
      <c r="C37" s="19">
        <f>IF(C17=0,0,C16/C17)</f>
        <v>0.30863251265985275</v>
      </c>
    </row>
    <row r="38" ht="15"/>
    <row r="40" ht="15"/>
    <row r="41" ht="15"/>
    <row r="42" ht="15"/>
    <row r="43" ht="15"/>
    <row r="44" ht="15"/>
    <row r="45" ht="15"/>
    <row r="46" ht="15"/>
    <row r="47" ht="15"/>
    <row r="48" ht="15"/>
    <row r="49" ht="15"/>
  </sheetData>
  <sheetProtection/>
  <mergeCells count="7">
    <mergeCell ref="B1:C1"/>
    <mergeCell ref="B3:C3"/>
    <mergeCell ref="B4:C4"/>
    <mergeCell ref="A5:A6"/>
    <mergeCell ref="B5:C5"/>
    <mergeCell ref="A25:A26"/>
    <mergeCell ref="B25:C25"/>
  </mergeCells>
  <conditionalFormatting sqref="C7">
    <cfRule type="expression" priority="11" dxfId="2" stopIfTrue="1">
      <formula>IF($C7=1,1,$C7=0)</formula>
    </cfRule>
  </conditionalFormatting>
  <conditionalFormatting sqref="C8:C10">
    <cfRule type="expression" priority="10" dxfId="2" stopIfTrue="1">
      <formula>IF($C8=1,1,$C8=0)</formula>
    </cfRule>
  </conditionalFormatting>
  <conditionalFormatting sqref="C36 C27:C34">
    <cfRule type="cellIs" priority="9" dxfId="163" operator="equal" stopIfTrue="1">
      <formula>0</formula>
    </cfRule>
  </conditionalFormatting>
  <conditionalFormatting sqref="C37">
    <cfRule type="cellIs" priority="8" dxfId="163" operator="equal" stopIfTrue="1">
      <formula>0</formula>
    </cfRule>
  </conditionalFormatting>
  <conditionalFormatting sqref="C12">
    <cfRule type="cellIs" priority="7" dxfId="0" operator="lessThan" stopIfTrue="1">
      <formula>$C$13</formula>
    </cfRule>
  </conditionalFormatting>
  <conditionalFormatting sqref="C16">
    <cfRule type="cellIs" priority="6" dxfId="0" operator="lessThan" stopIfTrue="1">
      <formula>$C$18/$C$17</formula>
    </cfRule>
  </conditionalFormatting>
  <conditionalFormatting sqref="B3:C3">
    <cfRule type="expression" priority="5" dxfId="2" stopIfTrue="1">
      <formula>IF(COUNT($C$7:$C$23)&gt;0,COUNTA($B$3)=1,COUNT($B$3)=0)</formula>
    </cfRule>
  </conditionalFormatting>
  <conditionalFormatting sqref="C20">
    <cfRule type="cellIs" priority="4" dxfId="0" operator="greaterThan" stopIfTrue="1">
      <formula>$C$19</formula>
    </cfRule>
  </conditionalFormatting>
  <conditionalFormatting sqref="C21">
    <cfRule type="cellIs" priority="3" dxfId="0" operator="greaterThan" stopIfTrue="1">
      <formula>$C$19</formula>
    </cfRule>
  </conditionalFormatting>
  <conditionalFormatting sqref="C22">
    <cfRule type="cellIs" priority="2" dxfId="0" operator="greaterThan" stopIfTrue="1">
      <formula>$C$19</formula>
    </cfRule>
  </conditionalFormatting>
  <conditionalFormatting sqref="C23">
    <cfRule type="cellIs" priority="1" dxfId="0" operator="greaterThan" stopIfTrue="1">
      <formula>$C$19</formula>
    </cfRule>
  </conditionalFormatting>
  <printOptions/>
  <pageMargins left="0.7" right="0.7" top="0.75" bottom="1.08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C1"/>
    </sheetView>
  </sheetViews>
  <sheetFormatPr defaultColWidth="9.140625" defaultRowHeight="15" outlineLevelRow="1"/>
  <cols>
    <col min="1" max="1" width="4.8515625" style="1" customWidth="1"/>
    <col min="2" max="2" width="113.7109375" style="2" customWidth="1"/>
    <col min="3" max="3" width="14.140625" style="3" customWidth="1"/>
    <col min="4" max="4" width="3.00390625" style="2" customWidth="1"/>
    <col min="5" max="16384" width="9.140625" style="2" customWidth="1"/>
  </cols>
  <sheetData>
    <row r="1" spans="2:3" ht="56.25" customHeight="1">
      <c r="B1" s="69" t="s">
        <v>0</v>
      </c>
      <c r="C1" s="69"/>
    </row>
    <row r="2" ht="9.75" customHeight="1"/>
    <row r="3" spans="2:3" ht="23.25" customHeight="1">
      <c r="B3" s="70" t="s">
        <v>1</v>
      </c>
      <c r="C3" s="70"/>
    </row>
    <row r="4" spans="2:3" ht="15">
      <c r="B4" s="71" t="s">
        <v>2</v>
      </c>
      <c r="C4" s="71"/>
    </row>
    <row r="5" spans="1:3" s="4" customFormat="1" ht="28.5" customHeight="1" hidden="1" outlineLevel="1">
      <c r="A5" s="72" t="s">
        <v>3</v>
      </c>
      <c r="B5" s="74" t="s">
        <v>4</v>
      </c>
      <c r="C5" s="75"/>
    </row>
    <row r="6" spans="1:3" s="4" customFormat="1" ht="29.25" customHeight="1" hidden="1" outlineLevel="1">
      <c r="A6" s="73"/>
      <c r="B6" s="5" t="s">
        <v>5</v>
      </c>
      <c r="C6" s="6" t="s">
        <v>6</v>
      </c>
    </row>
    <row r="7" spans="1:3" s="4" customFormat="1" ht="19.5" customHeight="1" hidden="1" outlineLevel="1">
      <c r="A7" s="7">
        <v>1</v>
      </c>
      <c r="B7" s="8" t="s">
        <v>7</v>
      </c>
      <c r="C7" s="9">
        <v>1</v>
      </c>
    </row>
    <row r="8" spans="1:3" s="4" customFormat="1" ht="32.25" customHeight="1" hidden="1" outlineLevel="1">
      <c r="A8" s="7">
        <v>2</v>
      </c>
      <c r="B8" s="10" t="s">
        <v>8</v>
      </c>
      <c r="C8" s="9">
        <v>0</v>
      </c>
    </row>
    <row r="9" spans="1:3" s="4" customFormat="1" ht="19.5" customHeight="1" hidden="1" outlineLevel="1">
      <c r="A9" s="7">
        <v>3</v>
      </c>
      <c r="B9" s="8" t="s">
        <v>9</v>
      </c>
      <c r="C9" s="9">
        <v>0</v>
      </c>
    </row>
    <row r="10" spans="1:3" s="4" customFormat="1" ht="19.5" customHeight="1" hidden="1" outlineLevel="1">
      <c r="A10" s="7">
        <v>4</v>
      </c>
      <c r="B10" s="8" t="s">
        <v>10</v>
      </c>
      <c r="C10" s="9">
        <v>42</v>
      </c>
    </row>
    <row r="11" spans="1:3" s="4" customFormat="1" ht="19.5" customHeight="1" hidden="1" outlineLevel="1">
      <c r="A11" s="7">
        <v>5</v>
      </c>
      <c r="B11" s="11" t="s">
        <v>11</v>
      </c>
      <c r="C11" s="9">
        <v>7</v>
      </c>
    </row>
    <row r="12" spans="1:3" s="4" customFormat="1" ht="30" hidden="1" outlineLevel="1">
      <c r="A12" s="7">
        <v>6</v>
      </c>
      <c r="B12" s="11" t="s">
        <v>12</v>
      </c>
      <c r="C12" s="9">
        <v>1</v>
      </c>
    </row>
    <row r="13" spans="1:3" s="4" customFormat="1" ht="33.75" customHeight="1" hidden="1" outlineLevel="1">
      <c r="A13" s="7">
        <v>7</v>
      </c>
      <c r="B13" s="8" t="s">
        <v>13</v>
      </c>
      <c r="C13" s="9">
        <v>33839</v>
      </c>
    </row>
    <row r="14" spans="1:3" s="4" customFormat="1" ht="39" customHeight="1" hidden="1" outlineLevel="1">
      <c r="A14" s="7">
        <v>8</v>
      </c>
      <c r="B14" s="8" t="s">
        <v>14</v>
      </c>
      <c r="C14" s="9">
        <v>29139</v>
      </c>
    </row>
    <row r="15" spans="1:3" s="4" customFormat="1" ht="28.5" hidden="1" outlineLevel="1">
      <c r="A15" s="12"/>
      <c r="B15" s="13" t="s">
        <v>15</v>
      </c>
      <c r="C15" s="14"/>
    </row>
    <row r="16" spans="1:3" s="4" customFormat="1" ht="19.5" customHeight="1" hidden="1" outlineLevel="1">
      <c r="A16" s="7">
        <v>9</v>
      </c>
      <c r="B16" s="8" t="s">
        <v>16</v>
      </c>
      <c r="C16" s="9">
        <v>437</v>
      </c>
    </row>
    <row r="17" spans="1:3" s="4" customFormat="1" ht="19.5" customHeight="1" hidden="1" outlineLevel="1">
      <c r="A17" s="7">
        <v>10</v>
      </c>
      <c r="B17" s="11" t="s">
        <v>17</v>
      </c>
      <c r="C17" s="9">
        <v>437</v>
      </c>
    </row>
    <row r="18" spans="1:3" s="4" customFormat="1" ht="19.5" customHeight="1" hidden="1" outlineLevel="1">
      <c r="A18" s="7">
        <v>11</v>
      </c>
      <c r="B18" s="15" t="s">
        <v>18</v>
      </c>
      <c r="C18" s="9">
        <v>437</v>
      </c>
    </row>
    <row r="19" spans="1:3" s="4" customFormat="1" ht="19.5" customHeight="1" hidden="1" outlineLevel="1">
      <c r="A19" s="7">
        <v>12</v>
      </c>
      <c r="B19" s="15" t="s">
        <v>19</v>
      </c>
      <c r="C19" s="9">
        <v>437</v>
      </c>
    </row>
    <row r="20" spans="1:3" s="4" customFormat="1" ht="19.5" customHeight="1" hidden="1" outlineLevel="1">
      <c r="A20" s="7">
        <v>13</v>
      </c>
      <c r="B20" s="15" t="s">
        <v>20</v>
      </c>
      <c r="C20" s="9">
        <v>437</v>
      </c>
    </row>
    <row r="21" ht="15" hidden="1" outlineLevel="1"/>
    <row r="22" spans="1:3" ht="15" hidden="1" outlineLevel="1">
      <c r="A22" s="84" t="s">
        <v>3</v>
      </c>
      <c r="B22" s="86" t="s">
        <v>21</v>
      </c>
      <c r="C22" s="87"/>
    </row>
    <row r="23" spans="1:3" ht="42.75" collapsed="1">
      <c r="A23" s="85"/>
      <c r="B23" s="60" t="s">
        <v>22</v>
      </c>
      <c r="C23" s="60" t="s">
        <v>23</v>
      </c>
    </row>
    <row r="24" spans="1:3" ht="19.5" customHeight="1">
      <c r="A24" s="16">
        <v>1</v>
      </c>
      <c r="B24" s="8" t="s">
        <v>24</v>
      </c>
      <c r="C24" s="17">
        <f>(IF(C7=0,0,C8/C7))</f>
        <v>0</v>
      </c>
    </row>
    <row r="25" spans="1:3" ht="19.5" customHeight="1">
      <c r="A25" s="16">
        <v>2</v>
      </c>
      <c r="B25" s="8" t="s">
        <v>25</v>
      </c>
      <c r="C25" s="17">
        <f>(-1)*C9</f>
        <v>0</v>
      </c>
    </row>
    <row r="26" spans="1:3" ht="19.5" customHeight="1">
      <c r="A26" s="16">
        <v>3</v>
      </c>
      <c r="B26" s="18" t="s">
        <v>26</v>
      </c>
      <c r="C26" s="19">
        <f>IF(C10=0,0,C11/C10)</f>
        <v>0.16666666666666666</v>
      </c>
    </row>
    <row r="27" spans="1:3" ht="19.5" customHeight="1">
      <c r="A27" s="16">
        <v>4</v>
      </c>
      <c r="B27" s="18" t="s">
        <v>27</v>
      </c>
      <c r="C27" s="19">
        <f>IF(C10=0,0,C12/C10)</f>
        <v>0.023809523809523808</v>
      </c>
    </row>
    <row r="28" spans="1:3" ht="19.5" customHeight="1">
      <c r="A28" s="16">
        <v>5</v>
      </c>
      <c r="B28" s="8" t="s">
        <v>28</v>
      </c>
      <c r="C28" s="19">
        <f>IF(C16=0,0,C17/C16)</f>
        <v>1</v>
      </c>
    </row>
    <row r="29" spans="1:3" ht="19.5" customHeight="1">
      <c r="A29" s="16">
        <v>6</v>
      </c>
      <c r="B29" s="8" t="s">
        <v>29</v>
      </c>
      <c r="C29" s="19">
        <f>IF(C16=0,0,C18/C16)</f>
        <v>1</v>
      </c>
    </row>
    <row r="30" spans="1:3" ht="19.5" customHeight="1">
      <c r="A30" s="16">
        <v>7</v>
      </c>
      <c r="B30" s="8" t="s">
        <v>30</v>
      </c>
      <c r="C30" s="19">
        <f>IF(C16=0,0,C19/C16)</f>
        <v>1</v>
      </c>
    </row>
    <row r="31" spans="1:3" ht="19.5" customHeight="1">
      <c r="A31" s="16">
        <v>8</v>
      </c>
      <c r="B31" s="8" t="s">
        <v>31</v>
      </c>
      <c r="C31" s="19">
        <f>IF(C16=0,0,C20/C16)</f>
        <v>1</v>
      </c>
    </row>
    <row r="32" spans="1:3" ht="31.5" customHeight="1">
      <c r="A32" s="61"/>
      <c r="B32" s="60" t="s">
        <v>32</v>
      </c>
      <c r="C32" s="60" t="s">
        <v>23</v>
      </c>
    </row>
    <row r="33" spans="1:3" ht="19.5" customHeight="1">
      <c r="A33" s="16">
        <v>9</v>
      </c>
      <c r="B33" s="8" t="s">
        <v>33</v>
      </c>
      <c r="C33" s="19">
        <f>IF(C14=0,0,C13/C14)</f>
        <v>1.161295857785099</v>
      </c>
    </row>
    <row r="34" ht="15"/>
    <row r="36" ht="15"/>
    <row r="57" ht="15"/>
    <row r="58" ht="15"/>
    <row r="59" ht="15"/>
    <row r="60" ht="15"/>
    <row r="61" ht="15"/>
    <row r="62" ht="15"/>
    <row r="63" ht="15"/>
    <row r="64" ht="15"/>
  </sheetData>
  <sheetProtection/>
  <mergeCells count="7">
    <mergeCell ref="B1:C1"/>
    <mergeCell ref="B3:C3"/>
    <mergeCell ref="B4:C4"/>
    <mergeCell ref="A5:A6"/>
    <mergeCell ref="B5:C5"/>
    <mergeCell ref="A22:A23"/>
    <mergeCell ref="B22:C22"/>
  </mergeCells>
  <conditionalFormatting sqref="C33 C24:C31">
    <cfRule type="cellIs" priority="5" dxfId="163" operator="equal" stopIfTrue="1">
      <formula>0</formula>
    </cfRule>
  </conditionalFormatting>
  <conditionalFormatting sqref="C17:C20">
    <cfRule type="cellIs" priority="4" dxfId="0" operator="greaterThan" stopIfTrue="1">
      <formula>$C$16</formula>
    </cfRule>
  </conditionalFormatting>
  <conditionalFormatting sqref="B3:C3">
    <cfRule type="expression" priority="3" dxfId="2" stopIfTrue="1">
      <formula>IF(COUNT($C$7:$C$17)&gt;0,COUNTA($B$3)=1,COUNT($B$3)=0)</formula>
    </cfRule>
  </conditionalFormatting>
  <conditionalFormatting sqref="C11:C12">
    <cfRule type="cellIs" priority="2" dxfId="0" operator="greaterThan" stopIfTrue="1">
      <formula>$C$10</formula>
    </cfRule>
  </conditionalFormatting>
  <conditionalFormatting sqref="C8">
    <cfRule type="cellIs" priority="1" dxfId="0" operator="greaterThan" stopIfTrue="1">
      <formula>$C$7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2" sqref="A42:C42"/>
    </sheetView>
  </sheetViews>
  <sheetFormatPr defaultColWidth="9.140625" defaultRowHeight="15" outlineLevelRow="1"/>
  <cols>
    <col min="1" max="1" width="4.28125" style="1" customWidth="1"/>
    <col min="2" max="2" width="114.421875" style="2" customWidth="1"/>
    <col min="3" max="3" width="12.8515625" style="3" customWidth="1"/>
    <col min="4" max="4" width="3.00390625" style="2" customWidth="1"/>
    <col min="5" max="16384" width="9.140625" style="2" customWidth="1"/>
  </cols>
  <sheetData>
    <row r="1" spans="2:3" ht="56.25" customHeight="1">
      <c r="B1" s="69" t="s">
        <v>34</v>
      </c>
      <c r="C1" s="69"/>
    </row>
    <row r="2" ht="9.75" customHeight="1"/>
    <row r="3" spans="2:3" ht="23.25" customHeight="1">
      <c r="B3" s="70" t="s">
        <v>66</v>
      </c>
      <c r="C3" s="70"/>
    </row>
    <row r="4" spans="2:3" ht="15">
      <c r="B4" s="71" t="s">
        <v>2</v>
      </c>
      <c r="C4" s="71"/>
    </row>
    <row r="5" spans="1:3" s="4" customFormat="1" ht="28.5" customHeight="1" hidden="1" outlineLevel="1">
      <c r="A5" s="72" t="s">
        <v>3</v>
      </c>
      <c r="B5" s="74" t="s">
        <v>36</v>
      </c>
      <c r="C5" s="75"/>
    </row>
    <row r="6" spans="1:3" s="4" customFormat="1" ht="29.25" customHeight="1" hidden="1" outlineLevel="1">
      <c r="A6" s="73"/>
      <c r="B6" s="5" t="s">
        <v>5</v>
      </c>
      <c r="C6" s="6" t="s">
        <v>6</v>
      </c>
    </row>
    <row r="7" spans="1:3" s="4" customFormat="1" ht="45.75" customHeight="1" hidden="1" outlineLevel="1">
      <c r="A7" s="7">
        <v>1</v>
      </c>
      <c r="B7" s="42" t="s">
        <v>37</v>
      </c>
      <c r="C7" s="43">
        <v>1</v>
      </c>
    </row>
    <row r="8" spans="1:3" s="4" customFormat="1" ht="20.25" customHeight="1" hidden="1" outlineLevel="1">
      <c r="A8" s="7">
        <v>2</v>
      </c>
      <c r="B8" s="8" t="s">
        <v>38</v>
      </c>
      <c r="C8" s="43">
        <v>1</v>
      </c>
    </row>
    <row r="9" spans="1:3" s="4" customFormat="1" ht="21" customHeight="1" hidden="1" outlineLevel="1">
      <c r="A9" s="7">
        <v>3</v>
      </c>
      <c r="B9" s="42" t="s">
        <v>39</v>
      </c>
      <c r="C9" s="43">
        <v>0</v>
      </c>
    </row>
    <row r="10" spans="1:3" s="4" customFormat="1" ht="20.25" customHeight="1" hidden="1" outlineLevel="1">
      <c r="A10" s="7">
        <v>4</v>
      </c>
      <c r="B10" s="42" t="s">
        <v>40</v>
      </c>
      <c r="C10" s="43">
        <v>1</v>
      </c>
    </row>
    <row r="11" spans="1:3" s="4" customFormat="1" ht="21" customHeight="1" hidden="1" outlineLevel="1">
      <c r="A11" s="7">
        <v>5</v>
      </c>
      <c r="B11" s="8" t="s">
        <v>9</v>
      </c>
      <c r="C11" s="9">
        <v>0</v>
      </c>
    </row>
    <row r="12" spans="1:3" s="4" customFormat="1" ht="15" hidden="1" outlineLevel="1">
      <c r="A12" s="7">
        <v>6</v>
      </c>
      <c r="B12" s="8" t="s">
        <v>41</v>
      </c>
      <c r="C12" s="9">
        <v>29</v>
      </c>
    </row>
    <row r="13" spans="1:3" s="4" customFormat="1" ht="15" hidden="1" outlineLevel="1">
      <c r="A13" s="7">
        <v>7</v>
      </c>
      <c r="B13" s="11" t="s">
        <v>42</v>
      </c>
      <c r="C13" s="9">
        <v>20</v>
      </c>
    </row>
    <row r="14" spans="1:3" s="4" customFormat="1" ht="15" hidden="1" outlineLevel="1">
      <c r="A14" s="7">
        <v>8</v>
      </c>
      <c r="B14" s="11" t="s">
        <v>43</v>
      </c>
      <c r="C14" s="9">
        <v>6</v>
      </c>
    </row>
    <row r="15" spans="1:3" s="4" customFormat="1" ht="15" hidden="1" outlineLevel="1">
      <c r="A15" s="7">
        <v>9</v>
      </c>
      <c r="B15" s="8" t="s">
        <v>44</v>
      </c>
      <c r="C15" s="9">
        <v>79415</v>
      </c>
    </row>
    <row r="16" spans="1:3" s="4" customFormat="1" ht="15" hidden="1" outlineLevel="1">
      <c r="A16" s="7">
        <v>10</v>
      </c>
      <c r="B16" s="8" t="s">
        <v>45</v>
      </c>
      <c r="C16" s="9">
        <v>673158</v>
      </c>
    </row>
    <row r="17" spans="1:3" s="4" customFormat="1" ht="15" hidden="1" outlineLevel="1">
      <c r="A17" s="7">
        <v>11</v>
      </c>
      <c r="B17" s="8" t="s">
        <v>46</v>
      </c>
      <c r="C17" s="9">
        <v>18060</v>
      </c>
    </row>
    <row r="18" spans="1:3" s="4" customFormat="1" ht="15" hidden="1" outlineLevel="1">
      <c r="A18" s="7">
        <v>12</v>
      </c>
      <c r="B18" s="8" t="s">
        <v>47</v>
      </c>
      <c r="C18" s="9">
        <v>153002</v>
      </c>
    </row>
    <row r="19" spans="1:3" s="4" customFormat="1" ht="15" hidden="1" outlineLevel="1">
      <c r="A19" s="7">
        <v>13</v>
      </c>
      <c r="B19" s="8" t="s">
        <v>48</v>
      </c>
      <c r="C19" s="9">
        <v>242794</v>
      </c>
    </row>
    <row r="20" spans="1:3" s="4" customFormat="1" ht="15" hidden="1" outlineLevel="1">
      <c r="A20" s="7">
        <v>14</v>
      </c>
      <c r="B20" s="8" t="s">
        <v>49</v>
      </c>
      <c r="C20" s="9">
        <v>80117</v>
      </c>
    </row>
    <row r="21" spans="1:3" s="4" customFormat="1" ht="15" hidden="1" outlineLevel="1">
      <c r="A21" s="44">
        <v>15</v>
      </c>
      <c r="B21" s="8" t="s">
        <v>50</v>
      </c>
      <c r="C21" s="45">
        <v>240100</v>
      </c>
    </row>
    <row r="22" spans="1:3" s="4" customFormat="1" ht="15" hidden="1" outlineLevel="1">
      <c r="A22" s="7">
        <v>16</v>
      </c>
      <c r="B22" s="8" t="s">
        <v>51</v>
      </c>
      <c r="C22" s="9">
        <v>17714</v>
      </c>
    </row>
    <row r="23" spans="1:3" s="4" customFormat="1" ht="15" hidden="1" outlineLevel="1">
      <c r="A23" s="7">
        <v>17</v>
      </c>
      <c r="B23" s="8" t="s">
        <v>52</v>
      </c>
      <c r="C23" s="9">
        <v>173360</v>
      </c>
    </row>
    <row r="24" spans="1:3" s="4" customFormat="1" ht="15" hidden="1" outlineLevel="1">
      <c r="A24" s="7">
        <v>18</v>
      </c>
      <c r="B24" s="8" t="s">
        <v>53</v>
      </c>
      <c r="C24" s="9">
        <v>258623</v>
      </c>
    </row>
    <row r="25" spans="1:3" s="4" customFormat="1" ht="15" hidden="1" outlineLevel="1">
      <c r="A25" s="12"/>
      <c r="B25" s="13" t="s">
        <v>54</v>
      </c>
      <c r="C25" s="14"/>
    </row>
    <row r="26" spans="1:3" s="4" customFormat="1" ht="15" hidden="1" outlineLevel="1">
      <c r="A26" s="7">
        <v>12</v>
      </c>
      <c r="B26" s="8" t="s">
        <v>16</v>
      </c>
      <c r="C26" s="9">
        <v>60</v>
      </c>
    </row>
    <row r="27" spans="1:3" s="4" customFormat="1" ht="15" hidden="1" outlineLevel="1">
      <c r="A27" s="7">
        <v>13</v>
      </c>
      <c r="B27" s="11" t="s">
        <v>55</v>
      </c>
      <c r="C27" s="9">
        <v>60</v>
      </c>
    </row>
    <row r="28" spans="1:3" s="4" customFormat="1" ht="15" hidden="1" outlineLevel="1">
      <c r="A28" s="7">
        <v>14</v>
      </c>
      <c r="B28" s="15" t="s">
        <v>18</v>
      </c>
      <c r="C28" s="9">
        <v>60</v>
      </c>
    </row>
    <row r="29" spans="1:3" s="4" customFormat="1" ht="16.5" customHeight="1" hidden="1" outlineLevel="1">
      <c r="A29" s="7">
        <v>15</v>
      </c>
      <c r="B29" s="15" t="s">
        <v>19</v>
      </c>
      <c r="C29" s="9">
        <v>60</v>
      </c>
    </row>
    <row r="30" spans="1:3" s="4" customFormat="1" ht="15" hidden="1" outlineLevel="1">
      <c r="A30" s="7">
        <v>16</v>
      </c>
      <c r="B30" s="15" t="s">
        <v>20</v>
      </c>
      <c r="C30" s="9">
        <v>60</v>
      </c>
    </row>
    <row r="31" ht="15" hidden="1" outlineLevel="1"/>
    <row r="32" spans="1:3" ht="14.25" customHeight="1" hidden="1" outlineLevel="1">
      <c r="A32" s="65" t="s">
        <v>3</v>
      </c>
      <c r="B32" s="67" t="s">
        <v>56</v>
      </c>
      <c r="C32" s="68"/>
    </row>
    <row r="33" spans="1:3" ht="42.75" collapsed="1">
      <c r="A33" s="66"/>
      <c r="B33" s="24" t="s">
        <v>57</v>
      </c>
      <c r="C33" s="24" t="s">
        <v>23</v>
      </c>
    </row>
    <row r="34" spans="1:3" ht="19.5" customHeight="1">
      <c r="A34" s="16">
        <v>1</v>
      </c>
      <c r="B34" s="8" t="s">
        <v>58</v>
      </c>
      <c r="C34" s="17">
        <f>SUM(C7:C8)</f>
        <v>2</v>
      </c>
    </row>
    <row r="35" spans="1:3" ht="21.75" customHeight="1">
      <c r="A35" s="16">
        <v>2</v>
      </c>
      <c r="B35" s="8" t="s">
        <v>24</v>
      </c>
      <c r="C35" s="17">
        <f>SUM(IF(C9=1,0.5,0),IF(C10=1,0.5,0))</f>
        <v>0.5</v>
      </c>
    </row>
    <row r="36" spans="1:3" ht="19.5" customHeight="1">
      <c r="A36" s="16">
        <v>3</v>
      </c>
      <c r="B36" s="8" t="s">
        <v>25</v>
      </c>
      <c r="C36" s="17">
        <f>(-1)*C11</f>
        <v>0</v>
      </c>
    </row>
    <row r="37" spans="1:3" ht="19.5" customHeight="1">
      <c r="A37" s="16">
        <v>4</v>
      </c>
      <c r="B37" s="8" t="s">
        <v>59</v>
      </c>
      <c r="C37" s="46">
        <f>IF(C12=0,0,(C13+C14)/C12)</f>
        <v>0.896551724137931</v>
      </c>
    </row>
    <row r="38" spans="1:3" ht="19.5" customHeight="1">
      <c r="A38" s="16">
        <v>5</v>
      </c>
      <c r="B38" s="8" t="s">
        <v>60</v>
      </c>
      <c r="C38" s="19">
        <f>IF(C26=0,0,C27/C26)</f>
        <v>1</v>
      </c>
    </row>
    <row r="39" spans="1:3" ht="19.5" customHeight="1">
      <c r="A39" s="16">
        <v>6</v>
      </c>
      <c r="B39" s="8" t="s">
        <v>29</v>
      </c>
      <c r="C39" s="19">
        <f>IF(C26=0,0,C28/C26)</f>
        <v>1</v>
      </c>
    </row>
    <row r="40" spans="1:3" ht="19.5" customHeight="1">
      <c r="A40" s="16">
        <v>7</v>
      </c>
      <c r="B40" s="8" t="s">
        <v>30</v>
      </c>
      <c r="C40" s="19">
        <f>IF(C26=0,0,C29/C26)</f>
        <v>1</v>
      </c>
    </row>
    <row r="41" spans="1:3" ht="19.5" customHeight="1">
      <c r="A41" s="16">
        <v>8</v>
      </c>
      <c r="B41" s="8" t="s">
        <v>31</v>
      </c>
      <c r="C41" s="19">
        <f>IF(C26=0,0,C30/C26)</f>
        <v>1</v>
      </c>
    </row>
    <row r="42" spans="1:3" ht="31.5" customHeight="1">
      <c r="A42" s="26"/>
      <c r="B42" s="24" t="s">
        <v>61</v>
      </c>
      <c r="C42" s="24" t="s">
        <v>23</v>
      </c>
    </row>
    <row r="43" spans="1:3" ht="19.5" customHeight="1">
      <c r="A43" s="16">
        <v>9</v>
      </c>
      <c r="B43" s="8" t="s">
        <v>62</v>
      </c>
      <c r="C43" s="19">
        <f>IF(C20=0,0,C15/C20)</f>
        <v>0.9912378146960071</v>
      </c>
    </row>
    <row r="44" spans="1:3" ht="15">
      <c r="A44" s="16">
        <v>10</v>
      </c>
      <c r="B44" s="8" t="s">
        <v>63</v>
      </c>
      <c r="C44" s="19">
        <f>IF(C21=0,0,C16/C21)</f>
        <v>2.8036568096626406</v>
      </c>
    </row>
    <row r="45" spans="1:3" ht="15">
      <c r="A45" s="16">
        <v>11</v>
      </c>
      <c r="B45" s="8" t="s">
        <v>64</v>
      </c>
      <c r="C45" s="19">
        <f>IF(OR(C17=0,C22=0),0,(C19/C17)/(C24/C22))</f>
        <v>0.9208093050300828</v>
      </c>
    </row>
    <row r="46" spans="1:3" ht="15">
      <c r="A46" s="16">
        <v>12</v>
      </c>
      <c r="B46" s="8" t="s">
        <v>65</v>
      </c>
      <c r="C46" s="19">
        <f>IF(OR(C18=0,C23=0),0,(C19/C18)/(C24/C23))</f>
        <v>1.0637084161361632</v>
      </c>
    </row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7">
    <mergeCell ref="B1:C1"/>
    <mergeCell ref="B3:C3"/>
    <mergeCell ref="B4:C4"/>
    <mergeCell ref="A5:A6"/>
    <mergeCell ref="B5:C5"/>
    <mergeCell ref="A32:A33"/>
    <mergeCell ref="B32:C32"/>
  </mergeCells>
  <conditionalFormatting sqref="C7">
    <cfRule type="expression" priority="7" dxfId="2" stopIfTrue="1">
      <formula>IF($C7=1,1,$C7=0)</formula>
    </cfRule>
  </conditionalFormatting>
  <conditionalFormatting sqref="C8:C9">
    <cfRule type="expression" priority="6" dxfId="2" stopIfTrue="1">
      <formula>IF($C8=1,1,$C8=0)</formula>
    </cfRule>
  </conditionalFormatting>
  <conditionalFormatting sqref="C10">
    <cfRule type="expression" priority="5" dxfId="2" stopIfTrue="1">
      <formula>IF($C10=1,1,$C10=0)</formula>
    </cfRule>
  </conditionalFormatting>
  <conditionalFormatting sqref="C12">
    <cfRule type="cellIs" priority="4" dxfId="0" operator="lessThan" stopIfTrue="1">
      <formula>$C$13+$C$14</formula>
    </cfRule>
  </conditionalFormatting>
  <conditionalFormatting sqref="C34:C41 C43:C46">
    <cfRule type="cellIs" priority="3" dxfId="163" operator="equal" stopIfTrue="1">
      <formula>0</formula>
    </cfRule>
  </conditionalFormatting>
  <conditionalFormatting sqref="B3:C3">
    <cfRule type="expression" priority="2" dxfId="2" stopIfTrue="1">
      <formula>IF(COUNT($C$7:$C$27)&gt;0,COUNTA($B$3)=1,COUNT($B$3)=0)</formula>
    </cfRule>
  </conditionalFormatting>
  <conditionalFormatting sqref="C27:C30">
    <cfRule type="cellIs" priority="1" dxfId="0" operator="greaterThan" stopIfTrue="1">
      <formula>$C$26</formula>
    </cfRule>
  </conditionalFormatting>
  <printOptions/>
  <pageMargins left="0.7086614173228347" right="0.7086614173228347" top="0.7480314960629921" bottom="1.25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2" sqref="A42:C42"/>
    </sheetView>
  </sheetViews>
  <sheetFormatPr defaultColWidth="9.140625" defaultRowHeight="15" outlineLevelRow="1"/>
  <cols>
    <col min="1" max="1" width="4.28125" style="1" customWidth="1"/>
    <col min="2" max="2" width="114.421875" style="2" customWidth="1"/>
    <col min="3" max="3" width="12.8515625" style="3" customWidth="1"/>
    <col min="4" max="4" width="3.00390625" style="2" customWidth="1"/>
    <col min="5" max="16384" width="9.140625" style="2" customWidth="1"/>
  </cols>
  <sheetData>
    <row r="1" spans="2:3" ht="56.25" customHeight="1">
      <c r="B1" s="69" t="s">
        <v>34</v>
      </c>
      <c r="C1" s="69"/>
    </row>
    <row r="2" ht="9.75" customHeight="1"/>
    <row r="3" spans="2:3" ht="23.25" customHeight="1">
      <c r="B3" s="70" t="s">
        <v>67</v>
      </c>
      <c r="C3" s="70"/>
    </row>
    <row r="4" spans="2:3" ht="15">
      <c r="B4" s="71" t="s">
        <v>2</v>
      </c>
      <c r="C4" s="71"/>
    </row>
    <row r="5" spans="1:3" s="4" customFormat="1" ht="28.5" customHeight="1" hidden="1" outlineLevel="1">
      <c r="A5" s="72" t="s">
        <v>3</v>
      </c>
      <c r="B5" s="74" t="s">
        <v>36</v>
      </c>
      <c r="C5" s="75"/>
    </row>
    <row r="6" spans="1:3" s="4" customFormat="1" ht="29.25" customHeight="1" hidden="1" outlineLevel="1">
      <c r="A6" s="73"/>
      <c r="B6" s="5" t="s">
        <v>5</v>
      </c>
      <c r="C6" s="6" t="s">
        <v>6</v>
      </c>
    </row>
    <row r="7" spans="1:3" s="4" customFormat="1" ht="45.75" customHeight="1" hidden="1" outlineLevel="1">
      <c r="A7" s="7">
        <v>1</v>
      </c>
      <c r="B7" s="42" t="s">
        <v>37</v>
      </c>
      <c r="C7" s="43">
        <v>1</v>
      </c>
    </row>
    <row r="8" spans="1:3" s="4" customFormat="1" ht="20.25" customHeight="1" hidden="1" outlineLevel="1">
      <c r="A8" s="7">
        <v>2</v>
      </c>
      <c r="B8" s="8" t="s">
        <v>38</v>
      </c>
      <c r="C8" s="43">
        <v>1</v>
      </c>
    </row>
    <row r="9" spans="1:3" s="4" customFormat="1" ht="21" customHeight="1" hidden="1" outlineLevel="1">
      <c r="A9" s="7">
        <v>3</v>
      </c>
      <c r="B9" s="42" t="s">
        <v>39</v>
      </c>
      <c r="C9" s="43">
        <v>0</v>
      </c>
    </row>
    <row r="10" spans="1:3" s="4" customFormat="1" ht="20.25" customHeight="1" hidden="1" outlineLevel="1">
      <c r="A10" s="7">
        <v>4</v>
      </c>
      <c r="B10" s="42" t="s">
        <v>40</v>
      </c>
      <c r="C10" s="43">
        <v>1</v>
      </c>
    </row>
    <row r="11" spans="1:3" s="4" customFormat="1" ht="21" customHeight="1" hidden="1" outlineLevel="1">
      <c r="A11" s="7">
        <v>5</v>
      </c>
      <c r="B11" s="8" t="s">
        <v>9</v>
      </c>
      <c r="C11" s="9">
        <v>0</v>
      </c>
    </row>
    <row r="12" spans="1:3" s="4" customFormat="1" ht="15" hidden="1" outlineLevel="1">
      <c r="A12" s="7">
        <v>6</v>
      </c>
      <c r="B12" s="8" t="s">
        <v>41</v>
      </c>
      <c r="C12" s="9">
        <v>24</v>
      </c>
    </row>
    <row r="13" spans="1:3" s="4" customFormat="1" ht="15" hidden="1" outlineLevel="1">
      <c r="A13" s="7">
        <v>7</v>
      </c>
      <c r="B13" s="11" t="s">
        <v>42</v>
      </c>
      <c r="C13" s="9">
        <v>20</v>
      </c>
    </row>
    <row r="14" spans="1:3" s="4" customFormat="1" ht="15" hidden="1" outlineLevel="1">
      <c r="A14" s="7">
        <v>8</v>
      </c>
      <c r="B14" s="11" t="s">
        <v>43</v>
      </c>
      <c r="C14" s="9">
        <v>3</v>
      </c>
    </row>
    <row r="15" spans="1:3" s="4" customFormat="1" ht="15" hidden="1" outlineLevel="1">
      <c r="A15" s="7">
        <v>9</v>
      </c>
      <c r="B15" s="8" t="s">
        <v>44</v>
      </c>
      <c r="C15" s="9">
        <v>120203</v>
      </c>
    </row>
    <row r="16" spans="1:3" s="4" customFormat="1" ht="15" hidden="1" outlineLevel="1">
      <c r="A16" s="7">
        <v>10</v>
      </c>
      <c r="B16" s="8" t="s">
        <v>45</v>
      </c>
      <c r="C16" s="9">
        <v>157513</v>
      </c>
    </row>
    <row r="17" spans="1:3" s="4" customFormat="1" ht="15" hidden="1" outlineLevel="1">
      <c r="A17" s="7">
        <v>11</v>
      </c>
      <c r="B17" s="8" t="s">
        <v>46</v>
      </c>
      <c r="C17" s="9">
        <v>10211</v>
      </c>
    </row>
    <row r="18" spans="1:3" s="4" customFormat="1" ht="15" hidden="1" outlineLevel="1">
      <c r="A18" s="7">
        <v>12</v>
      </c>
      <c r="B18" s="8" t="s">
        <v>47</v>
      </c>
      <c r="C18" s="9">
        <v>117500</v>
      </c>
    </row>
    <row r="19" spans="1:3" s="4" customFormat="1" ht="15" hidden="1" outlineLevel="1">
      <c r="A19" s="7">
        <v>13</v>
      </c>
      <c r="B19" s="8" t="s">
        <v>48</v>
      </c>
      <c r="C19" s="9">
        <v>358270</v>
      </c>
    </row>
    <row r="20" spans="1:3" s="4" customFormat="1" ht="15" hidden="1" outlineLevel="1">
      <c r="A20" s="7">
        <v>14</v>
      </c>
      <c r="B20" s="8" t="s">
        <v>49</v>
      </c>
      <c r="C20" s="9">
        <v>117619</v>
      </c>
    </row>
    <row r="21" spans="1:3" s="4" customFormat="1" ht="15" hidden="1" outlineLevel="1">
      <c r="A21" s="44">
        <v>15</v>
      </c>
      <c r="B21" s="8" t="s">
        <v>50</v>
      </c>
      <c r="C21" s="45">
        <v>172513</v>
      </c>
    </row>
    <row r="22" spans="1:3" s="4" customFormat="1" ht="15" hidden="1" outlineLevel="1">
      <c r="A22" s="7">
        <v>16</v>
      </c>
      <c r="B22" s="8" t="s">
        <v>51</v>
      </c>
      <c r="C22" s="9">
        <v>10146</v>
      </c>
    </row>
    <row r="23" spans="1:3" s="4" customFormat="1" ht="15" hidden="1" outlineLevel="1">
      <c r="A23" s="7">
        <v>17</v>
      </c>
      <c r="B23" s="8" t="s">
        <v>52</v>
      </c>
      <c r="C23" s="9">
        <v>118500</v>
      </c>
    </row>
    <row r="24" spans="1:3" s="4" customFormat="1" ht="15" hidden="1" outlineLevel="1">
      <c r="A24" s="7">
        <v>18</v>
      </c>
      <c r="B24" s="8" t="s">
        <v>53</v>
      </c>
      <c r="C24" s="9">
        <v>356694</v>
      </c>
    </row>
    <row r="25" spans="1:3" s="4" customFormat="1" ht="15" hidden="1" outlineLevel="1">
      <c r="A25" s="12"/>
      <c r="B25" s="13" t="s">
        <v>54</v>
      </c>
      <c r="C25" s="14"/>
    </row>
    <row r="26" spans="1:3" s="4" customFormat="1" ht="15" hidden="1" outlineLevel="1">
      <c r="A26" s="7">
        <v>12</v>
      </c>
      <c r="B26" s="8" t="s">
        <v>16</v>
      </c>
      <c r="C26" s="9">
        <v>830</v>
      </c>
    </row>
    <row r="27" spans="1:3" s="4" customFormat="1" ht="15" hidden="1" outlineLevel="1">
      <c r="A27" s="7">
        <v>13</v>
      </c>
      <c r="B27" s="11" t="s">
        <v>55</v>
      </c>
      <c r="C27" s="9">
        <v>801</v>
      </c>
    </row>
    <row r="28" spans="1:3" s="4" customFormat="1" ht="15" hidden="1" outlineLevel="1">
      <c r="A28" s="7">
        <v>14</v>
      </c>
      <c r="B28" s="15" t="s">
        <v>18</v>
      </c>
      <c r="C28" s="9">
        <v>806</v>
      </c>
    </row>
    <row r="29" spans="1:3" s="4" customFormat="1" ht="16.5" customHeight="1" hidden="1" outlineLevel="1">
      <c r="A29" s="7">
        <v>15</v>
      </c>
      <c r="B29" s="15" t="s">
        <v>19</v>
      </c>
      <c r="C29" s="9">
        <v>822</v>
      </c>
    </row>
    <row r="30" spans="1:3" s="4" customFormat="1" ht="15" hidden="1" outlineLevel="1">
      <c r="A30" s="7">
        <v>16</v>
      </c>
      <c r="B30" s="15" t="s">
        <v>20</v>
      </c>
      <c r="C30" s="9">
        <v>811</v>
      </c>
    </row>
    <row r="31" ht="15" hidden="1" outlineLevel="1"/>
    <row r="32" spans="1:3" ht="14.25" customHeight="1" hidden="1" outlineLevel="1">
      <c r="A32" s="65" t="s">
        <v>3</v>
      </c>
      <c r="B32" s="67" t="s">
        <v>56</v>
      </c>
      <c r="C32" s="68"/>
    </row>
    <row r="33" spans="1:3" ht="42.75" collapsed="1">
      <c r="A33" s="66"/>
      <c r="B33" s="24" t="s">
        <v>57</v>
      </c>
      <c r="C33" s="24" t="s">
        <v>23</v>
      </c>
    </row>
    <row r="34" spans="1:3" ht="19.5" customHeight="1">
      <c r="A34" s="16">
        <v>1</v>
      </c>
      <c r="B34" s="8" t="s">
        <v>58</v>
      </c>
      <c r="C34" s="17">
        <f>SUM(C7:C8)</f>
        <v>2</v>
      </c>
    </row>
    <row r="35" spans="1:3" ht="21.75" customHeight="1">
      <c r="A35" s="16">
        <v>2</v>
      </c>
      <c r="B35" s="8" t="s">
        <v>24</v>
      </c>
      <c r="C35" s="17">
        <f>SUM(IF(C9=1,0.5,0),IF(C10=1,0.5,0))</f>
        <v>0.5</v>
      </c>
    </row>
    <row r="36" spans="1:3" ht="19.5" customHeight="1">
      <c r="A36" s="16">
        <v>3</v>
      </c>
      <c r="B36" s="8" t="s">
        <v>25</v>
      </c>
      <c r="C36" s="17">
        <f>(-1)*C11</f>
        <v>0</v>
      </c>
    </row>
    <row r="37" spans="1:3" ht="19.5" customHeight="1">
      <c r="A37" s="16">
        <v>4</v>
      </c>
      <c r="B37" s="8" t="s">
        <v>59</v>
      </c>
      <c r="C37" s="46">
        <f>IF(C12=0,0,(C13+C14)/C12)</f>
        <v>0.9583333333333334</v>
      </c>
    </row>
    <row r="38" spans="1:3" ht="19.5" customHeight="1">
      <c r="A38" s="16">
        <v>5</v>
      </c>
      <c r="B38" s="8" t="s">
        <v>60</v>
      </c>
      <c r="C38" s="19">
        <f>IF(C26=0,0,C27/C26)</f>
        <v>0.9650602409638555</v>
      </c>
    </row>
    <row r="39" spans="1:3" ht="19.5" customHeight="1">
      <c r="A39" s="16">
        <v>6</v>
      </c>
      <c r="B39" s="8" t="s">
        <v>29</v>
      </c>
      <c r="C39" s="19">
        <f>IF(C26=0,0,C28/C26)</f>
        <v>0.9710843373493976</v>
      </c>
    </row>
    <row r="40" spans="1:3" ht="19.5" customHeight="1">
      <c r="A40" s="16">
        <v>7</v>
      </c>
      <c r="B40" s="8" t="s">
        <v>30</v>
      </c>
      <c r="C40" s="19">
        <f>IF(C26=0,0,C29/C26)</f>
        <v>0.9903614457831326</v>
      </c>
    </row>
    <row r="41" spans="1:3" ht="19.5" customHeight="1">
      <c r="A41" s="16">
        <v>8</v>
      </c>
      <c r="B41" s="8" t="s">
        <v>31</v>
      </c>
      <c r="C41" s="19">
        <f>IF(C26=0,0,C30/C26)</f>
        <v>0.9771084337349397</v>
      </c>
    </row>
    <row r="42" spans="1:3" ht="31.5" customHeight="1">
      <c r="A42" s="26"/>
      <c r="B42" s="24" t="s">
        <v>61</v>
      </c>
      <c r="C42" s="24" t="s">
        <v>23</v>
      </c>
    </row>
    <row r="43" spans="1:3" ht="19.5" customHeight="1">
      <c r="A43" s="16">
        <v>9</v>
      </c>
      <c r="B43" s="8" t="s">
        <v>62</v>
      </c>
      <c r="C43" s="19">
        <f>IF(C20=0,0,C15/C20)</f>
        <v>1.0219692396636597</v>
      </c>
    </row>
    <row r="44" spans="1:3" ht="15">
      <c r="A44" s="16">
        <v>10</v>
      </c>
      <c r="B44" s="8" t="s">
        <v>63</v>
      </c>
      <c r="C44" s="19">
        <f>IF(C21=0,0,C16/C21)</f>
        <v>0.9130500310121556</v>
      </c>
    </row>
    <row r="45" spans="1:3" ht="15">
      <c r="A45" s="16">
        <v>11</v>
      </c>
      <c r="B45" s="8" t="s">
        <v>64</v>
      </c>
      <c r="C45" s="19">
        <f>IF(OR(C17=0,C22=0),0,(C19/C17)/(C24/C22))</f>
        <v>0.9980245430806277</v>
      </c>
    </row>
    <row r="46" spans="1:3" ht="15">
      <c r="A46" s="16">
        <v>12</v>
      </c>
      <c r="B46" s="8" t="s">
        <v>65</v>
      </c>
      <c r="C46" s="19">
        <f>IF(OR(C18=0,C23=0),0,(C19/C18)/(C24/C23))</f>
        <v>1.0129665942880417</v>
      </c>
    </row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7">
    <mergeCell ref="B1:C1"/>
    <mergeCell ref="B3:C3"/>
    <mergeCell ref="B4:C4"/>
    <mergeCell ref="A5:A6"/>
    <mergeCell ref="B5:C5"/>
    <mergeCell ref="A32:A33"/>
    <mergeCell ref="B32:C32"/>
  </mergeCells>
  <conditionalFormatting sqref="C7">
    <cfRule type="expression" priority="7" dxfId="2" stopIfTrue="1">
      <formula>IF($C7=1,1,$C7=0)</formula>
    </cfRule>
  </conditionalFormatting>
  <conditionalFormatting sqref="C8:C9">
    <cfRule type="expression" priority="6" dxfId="2" stopIfTrue="1">
      <formula>IF($C8=1,1,$C8=0)</formula>
    </cfRule>
  </conditionalFormatting>
  <conditionalFormatting sqref="C10">
    <cfRule type="expression" priority="5" dxfId="2" stopIfTrue="1">
      <formula>IF($C10=1,1,$C10=0)</formula>
    </cfRule>
  </conditionalFormatting>
  <conditionalFormatting sqref="C12">
    <cfRule type="cellIs" priority="4" dxfId="0" operator="lessThan" stopIfTrue="1">
      <formula>$C$13+$C$14</formula>
    </cfRule>
  </conditionalFormatting>
  <conditionalFormatting sqref="C34:C41 C43:C46">
    <cfRule type="cellIs" priority="3" dxfId="163" operator="equal" stopIfTrue="1">
      <formula>0</formula>
    </cfRule>
  </conditionalFormatting>
  <conditionalFormatting sqref="B3:C3">
    <cfRule type="expression" priority="2" dxfId="2" stopIfTrue="1">
      <formula>IF(COUNT($C$7:$C$27)&gt;0,COUNTA($B$3)=1,COUNT($B$3)=0)</formula>
    </cfRule>
  </conditionalFormatting>
  <conditionalFormatting sqref="C27:C30">
    <cfRule type="cellIs" priority="1" dxfId="0" operator="greaterThan" stopIfTrue="1">
      <formula>$C$26</formula>
    </cfRule>
  </conditionalFormatting>
  <printOptions/>
  <pageMargins left="0.7086614173228347" right="0.7086614173228347" top="0.7480314960629921" bottom="1.25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C1"/>
    </sheetView>
  </sheetViews>
  <sheetFormatPr defaultColWidth="9.140625" defaultRowHeight="15" outlineLevelRow="1"/>
  <cols>
    <col min="1" max="1" width="4.28125" style="20" customWidth="1"/>
    <col min="2" max="2" width="114.421875" style="21" customWidth="1"/>
    <col min="3" max="3" width="12.8515625" style="22" customWidth="1"/>
    <col min="4" max="4" width="3.00390625" style="21" customWidth="1"/>
    <col min="5" max="16384" width="9.140625" style="21" customWidth="1"/>
  </cols>
  <sheetData>
    <row r="1" spans="2:3" ht="56.25" customHeight="1">
      <c r="B1" s="62" t="s">
        <v>34</v>
      </c>
      <c r="C1" s="62"/>
    </row>
    <row r="2" ht="9.75" customHeight="1"/>
    <row r="3" spans="2:3" ht="23.25" customHeight="1">
      <c r="B3" s="63" t="s">
        <v>68</v>
      </c>
      <c r="C3" s="63"/>
    </row>
    <row r="4" spans="2:3" ht="15">
      <c r="B4" s="64" t="s">
        <v>2</v>
      </c>
      <c r="C4" s="64"/>
    </row>
    <row r="5" spans="1:3" s="23" customFormat="1" ht="28.5" customHeight="1" hidden="1" outlineLevel="1">
      <c r="A5" s="65" t="s">
        <v>3</v>
      </c>
      <c r="B5" s="67" t="s">
        <v>36</v>
      </c>
      <c r="C5" s="68"/>
    </row>
    <row r="6" spans="1:3" s="23" customFormat="1" ht="29.25" customHeight="1" hidden="1" outlineLevel="1">
      <c r="A6" s="66"/>
      <c r="B6" s="24" t="s">
        <v>5</v>
      </c>
      <c r="C6" s="25" t="s">
        <v>6</v>
      </c>
    </row>
    <row r="7" spans="1:3" s="23" customFormat="1" ht="45.75" customHeight="1" hidden="1" outlineLevel="1">
      <c r="A7" s="26">
        <v>1</v>
      </c>
      <c r="B7" s="27" t="s">
        <v>37</v>
      </c>
      <c r="C7" s="28">
        <v>1</v>
      </c>
    </row>
    <row r="8" spans="1:3" s="23" customFormat="1" ht="20.25" customHeight="1" hidden="1" outlineLevel="1">
      <c r="A8" s="26">
        <v>2</v>
      </c>
      <c r="B8" s="29" t="s">
        <v>38</v>
      </c>
      <c r="C8" s="28">
        <v>1</v>
      </c>
    </row>
    <row r="9" spans="1:3" s="23" customFormat="1" ht="21" customHeight="1" hidden="1" outlineLevel="1">
      <c r="A9" s="26">
        <v>3</v>
      </c>
      <c r="B9" s="27" t="s">
        <v>39</v>
      </c>
      <c r="C9" s="28">
        <v>1</v>
      </c>
    </row>
    <row r="10" spans="1:3" s="23" customFormat="1" ht="20.25" customHeight="1" hidden="1" outlineLevel="1">
      <c r="A10" s="26">
        <v>4</v>
      </c>
      <c r="B10" s="27" t="s">
        <v>40</v>
      </c>
      <c r="C10" s="28">
        <v>1</v>
      </c>
    </row>
    <row r="11" spans="1:3" s="23" customFormat="1" ht="21" customHeight="1" hidden="1" outlineLevel="1">
      <c r="A11" s="26">
        <v>5</v>
      </c>
      <c r="B11" s="29" t="s">
        <v>9</v>
      </c>
      <c r="C11" s="30">
        <v>0</v>
      </c>
    </row>
    <row r="12" spans="1:3" s="23" customFormat="1" ht="15" hidden="1" outlineLevel="1">
      <c r="A12" s="26">
        <v>6</v>
      </c>
      <c r="B12" s="29" t="s">
        <v>41</v>
      </c>
      <c r="C12" s="30">
        <v>11</v>
      </c>
    </row>
    <row r="13" spans="1:3" s="23" customFormat="1" ht="15" hidden="1" outlineLevel="1">
      <c r="A13" s="26">
        <v>7</v>
      </c>
      <c r="B13" s="31" t="s">
        <v>42</v>
      </c>
      <c r="C13" s="30">
        <v>7</v>
      </c>
    </row>
    <row r="14" spans="1:3" s="23" customFormat="1" ht="15" hidden="1" outlineLevel="1">
      <c r="A14" s="26">
        <v>8</v>
      </c>
      <c r="B14" s="31" t="s">
        <v>43</v>
      </c>
      <c r="C14" s="30">
        <v>1</v>
      </c>
    </row>
    <row r="15" spans="1:3" s="23" customFormat="1" ht="15" hidden="1" outlineLevel="1">
      <c r="A15" s="26">
        <v>9</v>
      </c>
      <c r="B15" s="29" t="s">
        <v>44</v>
      </c>
      <c r="C15" s="30">
        <v>10098</v>
      </c>
    </row>
    <row r="16" spans="1:3" s="23" customFormat="1" ht="15" hidden="1" outlineLevel="1">
      <c r="A16" s="26">
        <v>10</v>
      </c>
      <c r="B16" s="29" t="s">
        <v>45</v>
      </c>
      <c r="C16" s="30">
        <v>2237</v>
      </c>
    </row>
    <row r="17" spans="1:3" s="23" customFormat="1" ht="15" hidden="1" outlineLevel="1">
      <c r="A17" s="26">
        <v>11</v>
      </c>
      <c r="B17" s="29" t="s">
        <v>46</v>
      </c>
      <c r="C17" s="30">
        <v>2212</v>
      </c>
    </row>
    <row r="18" spans="1:3" s="23" customFormat="1" ht="15" hidden="1" outlineLevel="1">
      <c r="A18" s="26">
        <v>12</v>
      </c>
      <c r="B18" s="29" t="s">
        <v>47</v>
      </c>
      <c r="C18" s="30">
        <v>82759</v>
      </c>
    </row>
    <row r="19" spans="1:3" s="23" customFormat="1" ht="15" hidden="1" outlineLevel="1">
      <c r="A19" s="26">
        <v>13</v>
      </c>
      <c r="B19" s="29" t="s">
        <v>48</v>
      </c>
      <c r="C19" s="30">
        <v>66587</v>
      </c>
    </row>
    <row r="20" spans="1:3" s="23" customFormat="1" ht="15" hidden="1" outlineLevel="1">
      <c r="A20" s="26">
        <v>14</v>
      </c>
      <c r="B20" s="29" t="s">
        <v>49</v>
      </c>
      <c r="C20" s="30">
        <v>12107</v>
      </c>
    </row>
    <row r="21" spans="1:3" s="23" customFormat="1" ht="15" hidden="1" outlineLevel="1">
      <c r="A21" s="32">
        <v>15</v>
      </c>
      <c r="B21" s="29" t="s">
        <v>50</v>
      </c>
      <c r="C21" s="33">
        <v>1020</v>
      </c>
    </row>
    <row r="22" spans="1:3" s="23" customFormat="1" ht="15" hidden="1" outlineLevel="1">
      <c r="A22" s="26">
        <v>16</v>
      </c>
      <c r="B22" s="29" t="s">
        <v>51</v>
      </c>
      <c r="C22" s="30">
        <v>2315</v>
      </c>
    </row>
    <row r="23" spans="1:3" s="23" customFormat="1" ht="15" hidden="1" outlineLevel="1">
      <c r="A23" s="26">
        <v>17</v>
      </c>
      <c r="B23" s="29" t="s">
        <v>52</v>
      </c>
      <c r="C23" s="30">
        <v>82770</v>
      </c>
    </row>
    <row r="24" spans="1:3" s="23" customFormat="1" ht="15" hidden="1" outlineLevel="1">
      <c r="A24" s="26">
        <v>18</v>
      </c>
      <c r="B24" s="29" t="s">
        <v>53</v>
      </c>
      <c r="C24" s="30">
        <v>67204</v>
      </c>
    </row>
    <row r="25" spans="1:3" s="23" customFormat="1" ht="15" hidden="1" outlineLevel="1">
      <c r="A25" s="34"/>
      <c r="B25" s="35" t="s">
        <v>54</v>
      </c>
      <c r="C25" s="36"/>
    </row>
    <row r="26" spans="1:3" s="23" customFormat="1" ht="15" hidden="1" outlineLevel="1">
      <c r="A26" s="26">
        <v>12</v>
      </c>
      <c r="B26" s="29" t="s">
        <v>16</v>
      </c>
      <c r="C26" s="30">
        <v>75</v>
      </c>
    </row>
    <row r="27" spans="1:3" s="23" customFormat="1" ht="15" hidden="1" outlineLevel="1">
      <c r="A27" s="26">
        <v>13</v>
      </c>
      <c r="B27" s="31" t="s">
        <v>55</v>
      </c>
      <c r="C27" s="30">
        <v>75</v>
      </c>
    </row>
    <row r="28" spans="1:3" s="23" customFormat="1" ht="15" hidden="1" outlineLevel="1">
      <c r="A28" s="26">
        <v>14</v>
      </c>
      <c r="B28" s="37" t="s">
        <v>18</v>
      </c>
      <c r="C28" s="30">
        <v>75</v>
      </c>
    </row>
    <row r="29" spans="1:3" s="23" customFormat="1" ht="16.5" customHeight="1" hidden="1" outlineLevel="1">
      <c r="A29" s="26">
        <v>15</v>
      </c>
      <c r="B29" s="37" t="s">
        <v>19</v>
      </c>
      <c r="C29" s="30">
        <v>75</v>
      </c>
    </row>
    <row r="30" spans="1:3" s="23" customFormat="1" ht="15" hidden="1" outlineLevel="1">
      <c r="A30" s="26">
        <v>16</v>
      </c>
      <c r="B30" s="37" t="s">
        <v>20</v>
      </c>
      <c r="C30" s="30">
        <v>75</v>
      </c>
    </row>
    <row r="31" ht="15" hidden="1" outlineLevel="1"/>
    <row r="32" spans="1:3" ht="14.25" customHeight="1" hidden="1" outlineLevel="1">
      <c r="A32" s="65" t="s">
        <v>3</v>
      </c>
      <c r="B32" s="67" t="s">
        <v>56</v>
      </c>
      <c r="C32" s="68"/>
    </row>
    <row r="33" spans="1:3" ht="42.75" collapsed="1">
      <c r="A33" s="66"/>
      <c r="B33" s="24" t="s">
        <v>57</v>
      </c>
      <c r="C33" s="24" t="s">
        <v>23</v>
      </c>
    </row>
    <row r="34" spans="1:3" ht="19.5" customHeight="1">
      <c r="A34" s="38">
        <v>1</v>
      </c>
      <c r="B34" s="29" t="s">
        <v>58</v>
      </c>
      <c r="C34" s="39">
        <f>SUM(C7:C8)</f>
        <v>2</v>
      </c>
    </row>
    <row r="35" spans="1:3" ht="21.75" customHeight="1">
      <c r="A35" s="38">
        <v>2</v>
      </c>
      <c r="B35" s="29" t="s">
        <v>24</v>
      </c>
      <c r="C35" s="39">
        <f>SUM(IF(C9=1,0.5,0),IF(C10=1,0.5,0))</f>
        <v>1</v>
      </c>
    </row>
    <row r="36" spans="1:3" ht="19.5" customHeight="1">
      <c r="A36" s="38">
        <v>3</v>
      </c>
      <c r="B36" s="29" t="s">
        <v>25</v>
      </c>
      <c r="C36" s="39">
        <f>(-1)*C11</f>
        <v>0</v>
      </c>
    </row>
    <row r="37" spans="1:3" ht="19.5" customHeight="1">
      <c r="A37" s="38">
        <v>4</v>
      </c>
      <c r="B37" s="29" t="s">
        <v>59</v>
      </c>
      <c r="C37" s="40">
        <f>IF(C12=0,0,(C13+C14)/C12)</f>
        <v>0.7272727272727273</v>
      </c>
    </row>
    <row r="38" spans="1:3" ht="19.5" customHeight="1">
      <c r="A38" s="38">
        <v>5</v>
      </c>
      <c r="B38" s="29" t="s">
        <v>60</v>
      </c>
      <c r="C38" s="41">
        <f>IF(C26=0,0,C27/C26)</f>
        <v>1</v>
      </c>
    </row>
    <row r="39" spans="1:3" ht="19.5" customHeight="1">
      <c r="A39" s="38">
        <v>6</v>
      </c>
      <c r="B39" s="29" t="s">
        <v>29</v>
      </c>
      <c r="C39" s="41">
        <f>IF(C26=0,0,C28/C26)</f>
        <v>1</v>
      </c>
    </row>
    <row r="40" spans="1:3" ht="19.5" customHeight="1">
      <c r="A40" s="38">
        <v>7</v>
      </c>
      <c r="B40" s="29" t="s">
        <v>30</v>
      </c>
      <c r="C40" s="41">
        <f>IF(C26=0,0,C29/C26)</f>
        <v>1</v>
      </c>
    </row>
    <row r="41" spans="1:3" ht="19.5" customHeight="1">
      <c r="A41" s="38">
        <v>8</v>
      </c>
      <c r="B41" s="29" t="s">
        <v>31</v>
      </c>
      <c r="C41" s="41">
        <f>IF(C26=0,0,C30/C26)</f>
        <v>1</v>
      </c>
    </row>
    <row r="42" spans="1:3" ht="31.5" customHeight="1">
      <c r="A42" s="26"/>
      <c r="B42" s="24" t="s">
        <v>61</v>
      </c>
      <c r="C42" s="24" t="s">
        <v>23</v>
      </c>
    </row>
    <row r="43" spans="1:3" ht="19.5" customHeight="1">
      <c r="A43" s="38">
        <v>9</v>
      </c>
      <c r="B43" s="29" t="s">
        <v>62</v>
      </c>
      <c r="C43" s="41">
        <f>IF(C20=0,0,C15/C20)</f>
        <v>0.834062938795738</v>
      </c>
    </row>
    <row r="44" spans="1:3" ht="15">
      <c r="A44" s="38">
        <v>10</v>
      </c>
      <c r="B44" s="29" t="s">
        <v>63</v>
      </c>
      <c r="C44" s="41">
        <f>IF(C21=0,0,C16/C21)</f>
        <v>2.193137254901961</v>
      </c>
    </row>
    <row r="45" spans="1:3" ht="15">
      <c r="A45" s="38">
        <v>11</v>
      </c>
      <c r="B45" s="29" t="s">
        <v>64</v>
      </c>
      <c r="C45" s="41">
        <f>IF(OR(C17=0,C22=0),0,(C19/C17)/(C24/C22))</f>
        <v>1.0369556882377944</v>
      </c>
    </row>
    <row r="46" spans="1:3" ht="15">
      <c r="A46" s="38">
        <v>12</v>
      </c>
      <c r="B46" s="29" t="s">
        <v>65</v>
      </c>
      <c r="C46" s="41">
        <f>IF(OR(C18=0,C23=0),0,(C19/C18)/(C24/C23))</f>
        <v>0.9909506946241091</v>
      </c>
    </row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7">
    <mergeCell ref="B1:C1"/>
    <mergeCell ref="B3:C3"/>
    <mergeCell ref="B4:C4"/>
    <mergeCell ref="A5:A6"/>
    <mergeCell ref="B5:C5"/>
    <mergeCell ref="A32:A33"/>
    <mergeCell ref="B32:C32"/>
  </mergeCells>
  <conditionalFormatting sqref="C7">
    <cfRule type="expression" priority="7" dxfId="2" stopIfTrue="1">
      <formula>IF($C7=1,1,$C7=0)</formula>
    </cfRule>
  </conditionalFormatting>
  <conditionalFormatting sqref="C8:C9">
    <cfRule type="expression" priority="6" dxfId="2" stopIfTrue="1">
      <formula>IF($C8=1,1,$C8=0)</formula>
    </cfRule>
  </conditionalFormatting>
  <conditionalFormatting sqref="C10">
    <cfRule type="expression" priority="5" dxfId="2" stopIfTrue="1">
      <formula>IF($C10=1,1,$C10=0)</formula>
    </cfRule>
  </conditionalFormatting>
  <conditionalFormatting sqref="C12">
    <cfRule type="cellIs" priority="4" dxfId="0" operator="lessThan" stopIfTrue="1">
      <formula>$C$13+$C$14</formula>
    </cfRule>
  </conditionalFormatting>
  <conditionalFormatting sqref="C34:C41 C43:C46">
    <cfRule type="cellIs" priority="3" dxfId="163" operator="equal" stopIfTrue="1">
      <formula>0</formula>
    </cfRule>
  </conditionalFormatting>
  <conditionalFormatting sqref="B3:C3">
    <cfRule type="expression" priority="2" dxfId="2" stopIfTrue="1">
      <formula>IF(COUNT($C$7:$C$27)&gt;0,COUNTA($B$3)=1,COUNT($B$3)=0)</formula>
    </cfRule>
  </conditionalFormatting>
  <conditionalFormatting sqref="C27:C30">
    <cfRule type="cellIs" priority="1" dxfId="0" operator="greaterThan" stopIfTrue="1">
      <formula>$C$26</formula>
    </cfRule>
  </conditionalFormatting>
  <printOptions/>
  <pageMargins left="0.7086614173228347" right="0.7086614173228347" top="0.7480314960629921" bottom="1.25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A5:IV32"/>
    </sheetView>
  </sheetViews>
  <sheetFormatPr defaultColWidth="9.140625" defaultRowHeight="15" outlineLevelRow="1"/>
  <cols>
    <col min="1" max="1" width="4.8515625" style="20" customWidth="1"/>
    <col min="2" max="2" width="110.00390625" style="21" customWidth="1"/>
    <col min="3" max="3" width="14.140625" style="22" customWidth="1"/>
    <col min="4" max="4" width="3.00390625" style="21" customWidth="1"/>
    <col min="5" max="16384" width="9.140625" style="21" customWidth="1"/>
  </cols>
  <sheetData>
    <row r="1" spans="2:3" ht="56.25" customHeight="1">
      <c r="B1" s="62" t="s">
        <v>69</v>
      </c>
      <c r="C1" s="62"/>
    </row>
    <row r="2" ht="9.75" customHeight="1"/>
    <row r="3" spans="2:3" ht="23.25" customHeight="1">
      <c r="B3" s="63" t="s">
        <v>70</v>
      </c>
      <c r="C3" s="63"/>
    </row>
    <row r="4" spans="2:3" ht="15">
      <c r="B4" s="64" t="s">
        <v>2</v>
      </c>
      <c r="C4" s="64"/>
    </row>
    <row r="5" spans="1:3" s="23" customFormat="1" ht="24.75" customHeight="1" hidden="1" outlineLevel="1">
      <c r="A5" s="65" t="s">
        <v>3</v>
      </c>
      <c r="B5" s="67" t="s">
        <v>71</v>
      </c>
      <c r="C5" s="68"/>
    </row>
    <row r="6" spans="1:3" s="23" customFormat="1" ht="21" customHeight="1" hidden="1" outlineLevel="1">
      <c r="A6" s="66"/>
      <c r="B6" s="24" t="s">
        <v>5</v>
      </c>
      <c r="C6" s="25" t="s">
        <v>6</v>
      </c>
    </row>
    <row r="7" spans="1:3" s="23" customFormat="1" ht="45.75" customHeight="1" hidden="1" outlineLevel="1">
      <c r="A7" s="26">
        <v>1</v>
      </c>
      <c r="B7" s="27" t="s">
        <v>72</v>
      </c>
      <c r="C7" s="28">
        <v>1</v>
      </c>
    </row>
    <row r="8" spans="1:3" s="23" customFormat="1" ht="22.5" customHeight="1" hidden="1" outlineLevel="1">
      <c r="A8" s="26">
        <v>2</v>
      </c>
      <c r="B8" s="29" t="s">
        <v>73</v>
      </c>
      <c r="C8" s="28">
        <v>1</v>
      </c>
    </row>
    <row r="9" spans="1:3" s="23" customFormat="1" ht="30" hidden="1" outlineLevel="1">
      <c r="A9" s="26">
        <v>3</v>
      </c>
      <c r="B9" s="47" t="s">
        <v>74</v>
      </c>
      <c r="C9" s="30">
        <v>9</v>
      </c>
    </row>
    <row r="10" spans="1:3" s="23" customFormat="1" ht="31.5" customHeight="1" hidden="1" outlineLevel="1">
      <c r="A10" s="26">
        <v>4</v>
      </c>
      <c r="B10" s="48" t="s">
        <v>75</v>
      </c>
      <c r="C10" s="30">
        <v>2</v>
      </c>
    </row>
    <row r="11" spans="1:3" s="23" customFormat="1" ht="29.25" customHeight="1" hidden="1" outlineLevel="1">
      <c r="A11" s="26">
        <v>5</v>
      </c>
      <c r="B11" s="48" t="s">
        <v>76</v>
      </c>
      <c r="C11" s="30">
        <v>2</v>
      </c>
    </row>
    <row r="12" spans="1:3" s="23" customFormat="1" ht="20.25" customHeight="1" hidden="1" outlineLevel="1">
      <c r="A12" s="26">
        <v>6</v>
      </c>
      <c r="B12" s="29" t="s">
        <v>9</v>
      </c>
      <c r="C12" s="30">
        <v>0</v>
      </c>
    </row>
    <row r="13" spans="1:3" s="23" customFormat="1" ht="16.5" customHeight="1" hidden="1" outlineLevel="1">
      <c r="A13" s="26">
        <v>7</v>
      </c>
      <c r="B13" s="29" t="s">
        <v>77</v>
      </c>
      <c r="C13" s="30">
        <v>88</v>
      </c>
    </row>
    <row r="14" spans="1:3" s="23" customFormat="1" ht="15" hidden="1" outlineLevel="1">
      <c r="A14" s="26">
        <v>8</v>
      </c>
      <c r="B14" s="31" t="s">
        <v>42</v>
      </c>
      <c r="C14" s="30">
        <v>83</v>
      </c>
    </row>
    <row r="15" spans="1:3" s="23" customFormat="1" ht="19.5" customHeight="1" hidden="1" outlineLevel="1">
      <c r="A15" s="26">
        <v>9</v>
      </c>
      <c r="B15" s="29" t="s">
        <v>78</v>
      </c>
      <c r="C15" s="30">
        <v>259464</v>
      </c>
    </row>
    <row r="16" spans="1:3" s="23" customFormat="1" ht="19.5" customHeight="1" hidden="1" outlineLevel="1">
      <c r="A16" s="26">
        <v>10</v>
      </c>
      <c r="B16" s="29" t="s">
        <v>79</v>
      </c>
      <c r="C16" s="30">
        <v>5624</v>
      </c>
    </row>
    <row r="17" spans="1:3" s="23" customFormat="1" ht="19.5" customHeight="1" hidden="1" outlineLevel="1">
      <c r="A17" s="26">
        <v>11</v>
      </c>
      <c r="B17" s="29" t="s">
        <v>80</v>
      </c>
      <c r="C17" s="30">
        <v>61</v>
      </c>
    </row>
    <row r="18" spans="1:3" s="23" customFormat="1" ht="19.5" customHeight="1" hidden="1" outlineLevel="1">
      <c r="A18" s="26">
        <v>12</v>
      </c>
      <c r="B18" s="29" t="s">
        <v>81</v>
      </c>
      <c r="C18" s="30">
        <v>468598</v>
      </c>
    </row>
    <row r="19" spans="1:3" s="23" customFormat="1" ht="15" hidden="1" outlineLevel="1">
      <c r="A19" s="26">
        <v>13</v>
      </c>
      <c r="B19" s="29" t="s">
        <v>82</v>
      </c>
      <c r="C19" s="30">
        <v>90222</v>
      </c>
    </row>
    <row r="20" spans="1:3" s="23" customFormat="1" ht="19.5" customHeight="1" hidden="1" outlineLevel="1">
      <c r="A20" s="26">
        <v>14</v>
      </c>
      <c r="B20" s="29" t="s">
        <v>83</v>
      </c>
      <c r="C20" s="30">
        <v>252179</v>
      </c>
    </row>
    <row r="21" spans="1:3" s="23" customFormat="1" ht="19.5" customHeight="1" hidden="1" outlineLevel="1">
      <c r="A21" s="26">
        <v>15</v>
      </c>
      <c r="B21" s="29" t="s">
        <v>84</v>
      </c>
      <c r="C21" s="30">
        <v>5393</v>
      </c>
    </row>
    <row r="22" spans="1:3" s="23" customFormat="1" ht="19.5" customHeight="1" hidden="1" outlineLevel="1">
      <c r="A22" s="26">
        <v>16</v>
      </c>
      <c r="B22" s="29" t="s">
        <v>85</v>
      </c>
      <c r="C22" s="30">
        <v>56</v>
      </c>
    </row>
    <row r="23" spans="1:3" s="23" customFormat="1" ht="19.5" customHeight="1" hidden="1" outlineLevel="1">
      <c r="A23" s="26">
        <v>17</v>
      </c>
      <c r="B23" s="29" t="s">
        <v>86</v>
      </c>
      <c r="C23" s="30">
        <v>15</v>
      </c>
    </row>
    <row r="24" spans="1:3" s="23" customFormat="1" ht="19.5" customHeight="1" hidden="1" outlineLevel="1">
      <c r="A24" s="26">
        <v>18</v>
      </c>
      <c r="B24" s="29" t="s">
        <v>87</v>
      </c>
      <c r="C24" s="30">
        <v>5</v>
      </c>
    </row>
    <row r="25" spans="1:3" s="23" customFormat="1" ht="15" hidden="1" outlineLevel="1">
      <c r="A25" s="34"/>
      <c r="B25" s="35" t="s">
        <v>88</v>
      </c>
      <c r="C25" s="36"/>
    </row>
    <row r="26" spans="1:3" s="23" customFormat="1" ht="15" hidden="1" outlineLevel="1">
      <c r="A26" s="26">
        <v>12</v>
      </c>
      <c r="B26" s="29" t="s">
        <v>16</v>
      </c>
      <c r="C26" s="30">
        <v>300</v>
      </c>
    </row>
    <row r="27" spans="1:3" s="23" customFormat="1" ht="15" hidden="1" outlineLevel="1">
      <c r="A27" s="26">
        <v>13</v>
      </c>
      <c r="B27" s="31" t="s">
        <v>89</v>
      </c>
      <c r="C27" s="30">
        <v>285</v>
      </c>
    </row>
    <row r="28" spans="1:3" s="23" customFormat="1" ht="15" hidden="1" outlineLevel="1">
      <c r="A28" s="26">
        <v>14</v>
      </c>
      <c r="B28" s="37" t="s">
        <v>18</v>
      </c>
      <c r="C28" s="30">
        <v>285</v>
      </c>
    </row>
    <row r="29" spans="1:3" s="23" customFormat="1" ht="18.75" customHeight="1" hidden="1" outlineLevel="1">
      <c r="A29" s="26">
        <v>15</v>
      </c>
      <c r="B29" s="37" t="s">
        <v>19</v>
      </c>
      <c r="C29" s="30">
        <v>295</v>
      </c>
    </row>
    <row r="30" spans="1:3" s="23" customFormat="1" ht="15" hidden="1" outlineLevel="1">
      <c r="A30" s="26">
        <v>16</v>
      </c>
      <c r="B30" s="37" t="s">
        <v>20</v>
      </c>
      <c r="C30" s="30">
        <v>276</v>
      </c>
    </row>
    <row r="31" ht="15" hidden="1" outlineLevel="1"/>
    <row r="32" spans="1:3" ht="15" hidden="1" outlineLevel="1">
      <c r="A32" s="65" t="s">
        <v>3</v>
      </c>
      <c r="B32" s="67" t="s">
        <v>90</v>
      </c>
      <c r="C32" s="68"/>
    </row>
    <row r="33" spans="1:3" ht="42.75" collapsed="1">
      <c r="A33" s="66"/>
      <c r="B33" s="24" t="s">
        <v>91</v>
      </c>
      <c r="C33" s="24" t="s">
        <v>23</v>
      </c>
    </row>
    <row r="34" spans="1:3" ht="19.5" customHeight="1">
      <c r="A34" s="38">
        <v>1</v>
      </c>
      <c r="B34" s="29" t="s">
        <v>58</v>
      </c>
      <c r="C34" s="39">
        <f>SUM(C7:C8)</f>
        <v>2</v>
      </c>
    </row>
    <row r="35" spans="1:3" ht="19.5" customHeight="1">
      <c r="A35" s="38">
        <v>2</v>
      </c>
      <c r="B35" s="29" t="s">
        <v>24</v>
      </c>
      <c r="C35" s="49">
        <f>(IF(C9=0,0,0.5*(C10+C11)/C9))</f>
        <v>0.2222222222222222</v>
      </c>
    </row>
    <row r="36" spans="1:3" ht="19.5" customHeight="1">
      <c r="A36" s="38">
        <v>3</v>
      </c>
      <c r="B36" s="29" t="s">
        <v>25</v>
      </c>
      <c r="C36" s="39">
        <f>(-1)*C12</f>
        <v>0</v>
      </c>
    </row>
    <row r="37" spans="1:3" ht="19.5" customHeight="1">
      <c r="A37" s="38">
        <v>4</v>
      </c>
      <c r="B37" s="29" t="s">
        <v>92</v>
      </c>
      <c r="C37" s="50">
        <f>IF(C13=0,0,C14/C13)</f>
        <v>0.9431818181818182</v>
      </c>
    </row>
    <row r="38" spans="1:3" ht="19.5" customHeight="1">
      <c r="A38" s="38">
        <v>5</v>
      </c>
      <c r="B38" s="29" t="s">
        <v>28</v>
      </c>
      <c r="C38" s="41">
        <f>IF(C26=0,0,C27/C26)</f>
        <v>0.95</v>
      </c>
    </row>
    <row r="39" spans="1:3" ht="19.5" customHeight="1">
      <c r="A39" s="38">
        <v>6</v>
      </c>
      <c r="B39" s="29" t="s">
        <v>29</v>
      </c>
      <c r="C39" s="41">
        <f>IF(C26=0,0,C28/C26)</f>
        <v>0.95</v>
      </c>
    </row>
    <row r="40" spans="1:3" ht="19.5" customHeight="1">
      <c r="A40" s="38">
        <v>7</v>
      </c>
      <c r="B40" s="29" t="s">
        <v>30</v>
      </c>
      <c r="C40" s="41">
        <f>IF(C26=0,0,C29/C26)</f>
        <v>0.9833333333333333</v>
      </c>
    </row>
    <row r="41" spans="1:3" ht="19.5" customHeight="1">
      <c r="A41" s="38">
        <v>8</v>
      </c>
      <c r="B41" s="29" t="s">
        <v>31</v>
      </c>
      <c r="C41" s="41">
        <f>IF(C26=0,0,C30/C26)</f>
        <v>0.92</v>
      </c>
    </row>
    <row r="42" spans="1:3" ht="31.5" customHeight="1">
      <c r="A42" s="26"/>
      <c r="B42" s="24" t="s">
        <v>93</v>
      </c>
      <c r="C42" s="24" t="s">
        <v>23</v>
      </c>
    </row>
    <row r="43" spans="1:3" ht="19.5" customHeight="1">
      <c r="A43" s="38">
        <v>9</v>
      </c>
      <c r="B43" s="29" t="s">
        <v>94</v>
      </c>
      <c r="C43" s="41">
        <f>IF(C20=0,0,C15/C20)</f>
        <v>1.028888210358515</v>
      </c>
    </row>
    <row r="44" spans="1:3" ht="19.5" customHeight="1">
      <c r="A44" s="38">
        <v>10</v>
      </c>
      <c r="B44" s="29" t="s">
        <v>95</v>
      </c>
      <c r="C44" s="41">
        <f>IF(C21=0,0,C16/C21)</f>
        <v>1.0428333024290748</v>
      </c>
    </row>
    <row r="45" spans="1:3" ht="19.5" customHeight="1">
      <c r="A45" s="38">
        <v>11</v>
      </c>
      <c r="B45" s="29" t="s">
        <v>96</v>
      </c>
      <c r="C45" s="41">
        <f>IF(C22=0,0,C17/C22)</f>
        <v>1.0892857142857142</v>
      </c>
    </row>
    <row r="46" spans="1:3" ht="19.5" customHeight="1">
      <c r="A46" s="38">
        <v>12</v>
      </c>
      <c r="B46" s="29" t="s">
        <v>97</v>
      </c>
      <c r="C46" s="40">
        <f>IF(C23=0,0,(0.25+0.75*C24/C23))</f>
        <v>0.5</v>
      </c>
    </row>
    <row r="47" spans="1:3" ht="33" customHeight="1">
      <c r="A47" s="38">
        <v>13</v>
      </c>
      <c r="B47" s="29" t="s">
        <v>98</v>
      </c>
      <c r="C47" s="41">
        <f>IF(C18=0,0,C19/C18)</f>
        <v>0.19253603301763986</v>
      </c>
    </row>
    <row r="49" ht="15"/>
    <row r="50" ht="15"/>
    <row r="51" ht="15"/>
    <row r="52" ht="15"/>
    <row r="53" ht="15"/>
    <row r="54" ht="15"/>
    <row r="56" ht="15"/>
    <row r="57" ht="15"/>
    <row r="58" ht="15"/>
    <row r="59" ht="15"/>
    <row r="61" ht="15"/>
    <row r="62" ht="15"/>
    <row r="63" ht="15"/>
    <row r="64" ht="15"/>
    <row r="65" ht="15"/>
    <row r="66" ht="15"/>
    <row r="68" ht="15"/>
    <row r="70" ht="15"/>
    <row r="72" ht="15"/>
    <row r="73" ht="15"/>
    <row r="74" ht="15"/>
    <row r="75" ht="15"/>
    <row r="76" ht="15"/>
  </sheetData>
  <sheetProtection/>
  <mergeCells count="7">
    <mergeCell ref="B1:C1"/>
    <mergeCell ref="B3:C3"/>
    <mergeCell ref="B4:C4"/>
    <mergeCell ref="A5:A6"/>
    <mergeCell ref="B5:C5"/>
    <mergeCell ref="A32:A33"/>
    <mergeCell ref="B32:C32"/>
  </mergeCells>
  <conditionalFormatting sqref="C7:C8">
    <cfRule type="expression" priority="8" dxfId="2" stopIfTrue="1">
      <formula>IF($C7=1,1,$C7=0)</formula>
    </cfRule>
  </conditionalFormatting>
  <conditionalFormatting sqref="C13">
    <cfRule type="cellIs" priority="7" dxfId="0" operator="lessThan" stopIfTrue="1">
      <formula>$C$14</formula>
    </cfRule>
  </conditionalFormatting>
  <conditionalFormatting sqref="C34:C41 C43:C47">
    <cfRule type="cellIs" priority="6" dxfId="163" operator="equal" stopIfTrue="1">
      <formula>0</formula>
    </cfRule>
  </conditionalFormatting>
  <conditionalFormatting sqref="C27:C30">
    <cfRule type="cellIs" priority="5" dxfId="0" operator="greaterThan" stopIfTrue="1">
      <formula>$C$26</formula>
    </cfRule>
  </conditionalFormatting>
  <conditionalFormatting sqref="C10:C11">
    <cfRule type="cellIs" priority="4" dxfId="0" operator="greaterThan" stopIfTrue="1">
      <formula>$C$9</formula>
    </cfRule>
  </conditionalFormatting>
  <conditionalFormatting sqref="B3:C3">
    <cfRule type="expression" priority="3" dxfId="2" stopIfTrue="1">
      <formula>IF(COUNT($C$7:$C$27)&gt;0,COUNTA($B$3)=1,COUNT($B$3)=0)</formula>
    </cfRule>
  </conditionalFormatting>
  <conditionalFormatting sqref="C24">
    <cfRule type="cellIs" priority="2" dxfId="0" operator="greaterThan" stopIfTrue="1">
      <formula>$C$23</formula>
    </cfRule>
  </conditionalFormatting>
  <conditionalFormatting sqref="C19">
    <cfRule type="cellIs" priority="1" dxfId="0" operator="greaterThan" stopIfTrue="1">
      <formula>$C$18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0" sqref="B30"/>
    </sheetView>
  </sheetViews>
  <sheetFormatPr defaultColWidth="9.140625" defaultRowHeight="15" outlineLevelRow="1"/>
  <cols>
    <col min="1" max="1" width="4.8515625" style="20" customWidth="1"/>
    <col min="2" max="2" width="110.00390625" style="21" customWidth="1"/>
    <col min="3" max="3" width="14.140625" style="22" customWidth="1"/>
    <col min="4" max="4" width="3.00390625" style="21" customWidth="1"/>
    <col min="5" max="16384" width="9.140625" style="21" customWidth="1"/>
  </cols>
  <sheetData>
    <row r="1" spans="2:3" ht="56.25" customHeight="1">
      <c r="B1" s="62" t="s">
        <v>69</v>
      </c>
      <c r="C1" s="62"/>
    </row>
    <row r="2" ht="9.75" customHeight="1"/>
    <row r="3" spans="2:3" ht="23.25" customHeight="1">
      <c r="B3" s="63" t="s">
        <v>99</v>
      </c>
      <c r="C3" s="63"/>
    </row>
    <row r="4" spans="2:3" ht="15">
      <c r="B4" s="64" t="s">
        <v>2</v>
      </c>
      <c r="C4" s="64"/>
    </row>
    <row r="5" spans="1:3" s="23" customFormat="1" ht="24.75" customHeight="1" hidden="1" outlineLevel="1">
      <c r="A5" s="65" t="s">
        <v>3</v>
      </c>
      <c r="B5" s="67" t="s">
        <v>71</v>
      </c>
      <c r="C5" s="68"/>
    </row>
    <row r="6" spans="1:3" s="23" customFormat="1" ht="21" customHeight="1" hidden="1" outlineLevel="1">
      <c r="A6" s="66"/>
      <c r="B6" s="24" t="s">
        <v>5</v>
      </c>
      <c r="C6" s="25" t="s">
        <v>6</v>
      </c>
    </row>
    <row r="7" spans="1:3" s="23" customFormat="1" ht="45.75" customHeight="1" hidden="1" outlineLevel="1">
      <c r="A7" s="26">
        <v>1</v>
      </c>
      <c r="B7" s="27" t="s">
        <v>72</v>
      </c>
      <c r="C7" s="28">
        <v>1</v>
      </c>
    </row>
    <row r="8" spans="1:3" s="23" customFormat="1" ht="22.5" customHeight="1" hidden="1" outlineLevel="1">
      <c r="A8" s="26">
        <v>2</v>
      </c>
      <c r="B8" s="29" t="s">
        <v>73</v>
      </c>
      <c r="C8" s="28">
        <v>1</v>
      </c>
    </row>
    <row r="9" spans="1:3" s="23" customFormat="1" ht="30" hidden="1" outlineLevel="1">
      <c r="A9" s="26">
        <v>3</v>
      </c>
      <c r="B9" s="47" t="s">
        <v>74</v>
      </c>
      <c r="C9" s="30">
        <v>12</v>
      </c>
    </row>
    <row r="10" spans="1:3" s="23" customFormat="1" ht="31.5" customHeight="1" hidden="1" outlineLevel="1">
      <c r="A10" s="26">
        <v>4</v>
      </c>
      <c r="B10" s="48" t="s">
        <v>75</v>
      </c>
      <c r="C10" s="30">
        <v>0</v>
      </c>
    </row>
    <row r="11" spans="1:3" s="23" customFormat="1" ht="29.25" customHeight="1" hidden="1" outlineLevel="1">
      <c r="A11" s="26">
        <v>5</v>
      </c>
      <c r="B11" s="48" t="s">
        <v>76</v>
      </c>
      <c r="C11" s="30">
        <v>7</v>
      </c>
    </row>
    <row r="12" spans="1:3" s="23" customFormat="1" ht="20.25" customHeight="1" hidden="1" outlineLevel="1">
      <c r="A12" s="26">
        <v>6</v>
      </c>
      <c r="B12" s="29" t="s">
        <v>9</v>
      </c>
      <c r="C12" s="30">
        <v>0</v>
      </c>
    </row>
    <row r="13" spans="1:3" s="23" customFormat="1" ht="16.5" customHeight="1" hidden="1" outlineLevel="1">
      <c r="A13" s="26">
        <v>7</v>
      </c>
      <c r="B13" s="29" t="s">
        <v>77</v>
      </c>
      <c r="C13" s="30">
        <v>71</v>
      </c>
    </row>
    <row r="14" spans="1:3" s="23" customFormat="1" ht="15" hidden="1" outlineLevel="1">
      <c r="A14" s="26">
        <v>8</v>
      </c>
      <c r="B14" s="31" t="s">
        <v>42</v>
      </c>
      <c r="C14" s="30">
        <v>39</v>
      </c>
    </row>
    <row r="15" spans="1:3" s="23" customFormat="1" ht="19.5" customHeight="1" hidden="1" outlineLevel="1">
      <c r="A15" s="26">
        <v>9</v>
      </c>
      <c r="B15" s="29" t="s">
        <v>78</v>
      </c>
      <c r="C15" s="30">
        <v>108900</v>
      </c>
    </row>
    <row r="16" spans="1:3" s="23" customFormat="1" ht="19.5" customHeight="1" hidden="1" outlineLevel="1">
      <c r="A16" s="26">
        <v>10</v>
      </c>
      <c r="B16" s="29" t="s">
        <v>79</v>
      </c>
      <c r="C16" s="30">
        <v>4167</v>
      </c>
    </row>
    <row r="17" spans="1:3" s="23" customFormat="1" ht="19.5" customHeight="1" hidden="1" outlineLevel="1">
      <c r="A17" s="26">
        <v>11</v>
      </c>
      <c r="B17" s="29" t="s">
        <v>80</v>
      </c>
      <c r="C17" s="30">
        <v>13</v>
      </c>
    </row>
    <row r="18" spans="1:3" s="23" customFormat="1" ht="19.5" customHeight="1" hidden="1" outlineLevel="1">
      <c r="A18" s="26">
        <v>12</v>
      </c>
      <c r="B18" s="29" t="s">
        <v>81</v>
      </c>
      <c r="C18" s="30">
        <f>80446+34896</f>
        <v>115342</v>
      </c>
    </row>
    <row r="19" spans="1:3" s="23" customFormat="1" ht="15" hidden="1" outlineLevel="1">
      <c r="A19" s="26">
        <v>13</v>
      </c>
      <c r="B19" s="29" t="s">
        <v>82</v>
      </c>
      <c r="C19" s="30">
        <v>81206</v>
      </c>
    </row>
    <row r="20" spans="1:3" s="23" customFormat="1" ht="19.5" customHeight="1" hidden="1" outlineLevel="1">
      <c r="A20" s="26">
        <v>14</v>
      </c>
      <c r="B20" s="29" t="s">
        <v>83</v>
      </c>
      <c r="C20" s="30">
        <v>106500</v>
      </c>
    </row>
    <row r="21" spans="1:3" s="23" customFormat="1" ht="19.5" customHeight="1" hidden="1" outlineLevel="1">
      <c r="A21" s="26">
        <v>15</v>
      </c>
      <c r="B21" s="29" t="s">
        <v>84</v>
      </c>
      <c r="C21" s="30">
        <v>4185</v>
      </c>
    </row>
    <row r="22" spans="1:3" s="23" customFormat="1" ht="19.5" customHeight="1" hidden="1" outlineLevel="1">
      <c r="A22" s="26">
        <v>16</v>
      </c>
      <c r="B22" s="29" t="s">
        <v>85</v>
      </c>
      <c r="C22" s="30">
        <v>14</v>
      </c>
    </row>
    <row r="23" spans="1:3" s="23" customFormat="1" ht="19.5" customHeight="1" hidden="1" outlineLevel="1">
      <c r="A23" s="26">
        <v>17</v>
      </c>
      <c r="B23" s="29" t="s">
        <v>86</v>
      </c>
      <c r="C23" s="30">
        <v>4</v>
      </c>
    </row>
    <row r="24" spans="1:3" s="23" customFormat="1" ht="19.5" customHeight="1" hidden="1" outlineLevel="1">
      <c r="A24" s="26">
        <v>18</v>
      </c>
      <c r="B24" s="29" t="s">
        <v>87</v>
      </c>
      <c r="C24" s="30">
        <v>2</v>
      </c>
    </row>
    <row r="25" spans="1:3" s="23" customFormat="1" ht="15" hidden="1" outlineLevel="1">
      <c r="A25" s="34"/>
      <c r="B25" s="35" t="s">
        <v>88</v>
      </c>
      <c r="C25" s="36"/>
    </row>
    <row r="26" spans="1:3" s="23" customFormat="1" ht="15" hidden="1" outlineLevel="1">
      <c r="A26" s="26">
        <v>12</v>
      </c>
      <c r="B26" s="29" t="s">
        <v>16</v>
      </c>
      <c r="C26" s="30">
        <v>71</v>
      </c>
    </row>
    <row r="27" spans="1:3" s="23" customFormat="1" ht="15" hidden="1" outlineLevel="1">
      <c r="A27" s="26">
        <v>13</v>
      </c>
      <c r="B27" s="31" t="s">
        <v>89</v>
      </c>
      <c r="C27" s="30">
        <v>71</v>
      </c>
    </row>
    <row r="28" spans="1:3" s="23" customFormat="1" ht="15" hidden="1" outlineLevel="1">
      <c r="A28" s="26">
        <v>14</v>
      </c>
      <c r="B28" s="37" t="s">
        <v>18</v>
      </c>
      <c r="C28" s="30">
        <v>68</v>
      </c>
    </row>
    <row r="29" spans="1:3" s="23" customFormat="1" ht="18.75" customHeight="1" hidden="1" outlineLevel="1">
      <c r="A29" s="26">
        <v>15</v>
      </c>
      <c r="B29" s="37" t="s">
        <v>19</v>
      </c>
      <c r="C29" s="30">
        <v>71</v>
      </c>
    </row>
    <row r="30" spans="1:3" s="23" customFormat="1" ht="15" hidden="1" outlineLevel="1">
      <c r="A30" s="26">
        <v>16</v>
      </c>
      <c r="B30" s="37" t="s">
        <v>20</v>
      </c>
      <c r="C30" s="30">
        <v>70</v>
      </c>
    </row>
    <row r="31" ht="15" hidden="1" outlineLevel="1"/>
    <row r="32" spans="1:3" ht="15" hidden="1" outlineLevel="1">
      <c r="A32" s="65" t="s">
        <v>3</v>
      </c>
      <c r="B32" s="67" t="s">
        <v>90</v>
      </c>
      <c r="C32" s="68"/>
    </row>
    <row r="33" spans="1:3" ht="42.75" collapsed="1">
      <c r="A33" s="66"/>
      <c r="B33" s="24" t="s">
        <v>91</v>
      </c>
      <c r="C33" s="24" t="s">
        <v>23</v>
      </c>
    </row>
    <row r="34" spans="1:3" ht="19.5" customHeight="1">
      <c r="A34" s="38">
        <v>1</v>
      </c>
      <c r="B34" s="29" t="s">
        <v>58</v>
      </c>
      <c r="C34" s="39">
        <f>SUM(C7:C8)</f>
        <v>2</v>
      </c>
    </row>
    <row r="35" spans="1:3" ht="19.5" customHeight="1">
      <c r="A35" s="38">
        <v>2</v>
      </c>
      <c r="B35" s="29" t="s">
        <v>24</v>
      </c>
      <c r="C35" s="49">
        <f>(IF(C9=0,0,0.5*(C10+C11)/C9))</f>
        <v>0.2916666666666667</v>
      </c>
    </row>
    <row r="36" spans="1:3" ht="19.5" customHeight="1">
      <c r="A36" s="38">
        <v>3</v>
      </c>
      <c r="B36" s="29" t="s">
        <v>25</v>
      </c>
      <c r="C36" s="39">
        <f>(-1)*C12</f>
        <v>0</v>
      </c>
    </row>
    <row r="37" spans="1:3" ht="19.5" customHeight="1">
      <c r="A37" s="38">
        <v>4</v>
      </c>
      <c r="B37" s="29" t="s">
        <v>92</v>
      </c>
      <c r="C37" s="50">
        <f>IF(C13=0,0,C14/C13)</f>
        <v>0.5492957746478874</v>
      </c>
    </row>
    <row r="38" spans="1:3" ht="19.5" customHeight="1">
      <c r="A38" s="38">
        <v>5</v>
      </c>
      <c r="B38" s="29" t="s">
        <v>28</v>
      </c>
      <c r="C38" s="41">
        <f>IF(C26=0,0,C27/C26)</f>
        <v>1</v>
      </c>
    </row>
    <row r="39" spans="1:3" ht="19.5" customHeight="1">
      <c r="A39" s="38">
        <v>6</v>
      </c>
      <c r="B39" s="29" t="s">
        <v>29</v>
      </c>
      <c r="C39" s="41">
        <f>IF(C26=0,0,C28/C26)</f>
        <v>0.9577464788732394</v>
      </c>
    </row>
    <row r="40" spans="1:3" ht="19.5" customHeight="1">
      <c r="A40" s="38">
        <v>7</v>
      </c>
      <c r="B40" s="29" t="s">
        <v>30</v>
      </c>
      <c r="C40" s="41">
        <f>IF(C26=0,0,C29/C26)</f>
        <v>1</v>
      </c>
    </row>
    <row r="41" spans="1:3" ht="19.5" customHeight="1">
      <c r="A41" s="38">
        <v>8</v>
      </c>
      <c r="B41" s="29" t="s">
        <v>31</v>
      </c>
      <c r="C41" s="41">
        <f>IF(C26=0,0,C30/C26)</f>
        <v>0.9859154929577465</v>
      </c>
    </row>
    <row r="42" spans="1:3" ht="31.5" customHeight="1">
      <c r="A42" s="26"/>
      <c r="B42" s="24" t="s">
        <v>93</v>
      </c>
      <c r="C42" s="24" t="s">
        <v>23</v>
      </c>
    </row>
    <row r="43" spans="1:3" ht="19.5" customHeight="1">
      <c r="A43" s="38">
        <v>9</v>
      </c>
      <c r="B43" s="29" t="s">
        <v>94</v>
      </c>
      <c r="C43" s="41">
        <f>IF(C20=0,0,C15/C20)</f>
        <v>1.0225352112676056</v>
      </c>
    </row>
    <row r="44" spans="1:3" ht="19.5" customHeight="1">
      <c r="A44" s="38">
        <v>10</v>
      </c>
      <c r="B44" s="29" t="s">
        <v>95</v>
      </c>
      <c r="C44" s="41">
        <f>IF(C21=0,0,C16/C21)</f>
        <v>0.9956989247311828</v>
      </c>
    </row>
    <row r="45" spans="1:3" ht="19.5" customHeight="1">
      <c r="A45" s="38">
        <v>11</v>
      </c>
      <c r="B45" s="29" t="s">
        <v>96</v>
      </c>
      <c r="C45" s="41">
        <f>IF(C22=0,0,C17/C22)</f>
        <v>0.9285714285714286</v>
      </c>
    </row>
    <row r="46" spans="1:3" ht="19.5" customHeight="1">
      <c r="A46" s="38">
        <v>12</v>
      </c>
      <c r="B46" s="29" t="s">
        <v>97</v>
      </c>
      <c r="C46" s="40">
        <f>IF(C23=0,0,(0.25+0.75*C24/C23))</f>
        <v>0.625</v>
      </c>
    </row>
    <row r="47" spans="1:3" ht="33" customHeight="1">
      <c r="A47" s="38">
        <v>13</v>
      </c>
      <c r="B47" s="29" t="s">
        <v>98</v>
      </c>
      <c r="C47" s="41">
        <f>IF(C18=0,0,C19/C18)</f>
        <v>0.7040453607532382</v>
      </c>
    </row>
    <row r="49" ht="15"/>
    <row r="50" ht="15"/>
    <row r="51" ht="15"/>
    <row r="52" ht="15"/>
    <row r="53" ht="15"/>
    <row r="54" ht="15"/>
    <row r="56" ht="15"/>
    <row r="57" ht="15"/>
    <row r="58" ht="15"/>
    <row r="59" ht="15"/>
    <row r="61" ht="15"/>
    <row r="62" ht="15"/>
    <row r="63" ht="15"/>
    <row r="64" ht="15"/>
    <row r="65" ht="15"/>
    <row r="66" ht="15"/>
    <row r="68" ht="15"/>
    <row r="70" ht="15"/>
    <row r="72" ht="15"/>
    <row r="73" ht="15"/>
    <row r="74" ht="15"/>
    <row r="75" ht="15"/>
    <row r="76" ht="15"/>
  </sheetData>
  <sheetProtection/>
  <mergeCells count="7">
    <mergeCell ref="B1:C1"/>
    <mergeCell ref="B3:C3"/>
    <mergeCell ref="B4:C4"/>
    <mergeCell ref="A5:A6"/>
    <mergeCell ref="B5:C5"/>
    <mergeCell ref="A32:A33"/>
    <mergeCell ref="B32:C32"/>
  </mergeCells>
  <conditionalFormatting sqref="C7:C8">
    <cfRule type="expression" priority="8" dxfId="2" stopIfTrue="1">
      <formula>IF($C7=1,1,$C7=0)</formula>
    </cfRule>
  </conditionalFormatting>
  <conditionalFormatting sqref="C13">
    <cfRule type="cellIs" priority="7" dxfId="0" operator="lessThan" stopIfTrue="1">
      <formula>$C$14</formula>
    </cfRule>
  </conditionalFormatting>
  <conditionalFormatting sqref="C34:C41 C43:C47">
    <cfRule type="cellIs" priority="6" dxfId="163" operator="equal" stopIfTrue="1">
      <formula>0</formula>
    </cfRule>
  </conditionalFormatting>
  <conditionalFormatting sqref="C27:C30">
    <cfRule type="cellIs" priority="5" dxfId="0" operator="greaterThan" stopIfTrue="1">
      <formula>$C$26</formula>
    </cfRule>
  </conditionalFormatting>
  <conditionalFormatting sqref="C10:C11">
    <cfRule type="cellIs" priority="4" dxfId="0" operator="greaterThan" stopIfTrue="1">
      <formula>$C$9</formula>
    </cfRule>
  </conditionalFormatting>
  <conditionalFormatting sqref="B3:C3">
    <cfRule type="expression" priority="3" dxfId="2" stopIfTrue="1">
      <formula>IF(COUNT($C$7:$C$27)&gt;0,COUNTA($B$3)=1,COUNT($B$3)=0)</formula>
    </cfRule>
  </conditionalFormatting>
  <conditionalFormatting sqref="C24">
    <cfRule type="cellIs" priority="2" dxfId="0" operator="greaterThan" stopIfTrue="1">
      <formula>$C$23</formula>
    </cfRule>
  </conditionalFormatting>
  <conditionalFormatting sqref="C19">
    <cfRule type="cellIs" priority="1" dxfId="0" operator="greaterThan" stopIfTrue="1">
      <formula>$C$18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2" sqref="A42:C42"/>
    </sheetView>
  </sheetViews>
  <sheetFormatPr defaultColWidth="9.140625" defaultRowHeight="15" outlineLevelRow="1"/>
  <cols>
    <col min="1" max="1" width="4.8515625" style="20" customWidth="1"/>
    <col min="2" max="2" width="110.00390625" style="21" customWidth="1"/>
    <col min="3" max="3" width="14.140625" style="22" customWidth="1"/>
    <col min="4" max="4" width="3.00390625" style="21" customWidth="1"/>
    <col min="5" max="16384" width="9.140625" style="21" customWidth="1"/>
  </cols>
  <sheetData>
    <row r="1" spans="2:3" ht="56.25" customHeight="1">
      <c r="B1" s="62" t="s">
        <v>69</v>
      </c>
      <c r="C1" s="62"/>
    </row>
    <row r="2" ht="9.75" customHeight="1"/>
    <row r="3" spans="2:3" ht="23.25" customHeight="1">
      <c r="B3" s="63" t="s">
        <v>100</v>
      </c>
      <c r="C3" s="63"/>
    </row>
    <row r="4" spans="2:3" ht="15">
      <c r="B4" s="64" t="s">
        <v>2</v>
      </c>
      <c r="C4" s="64"/>
    </row>
    <row r="5" spans="1:3" s="23" customFormat="1" ht="24.75" customHeight="1" hidden="1" outlineLevel="1">
      <c r="A5" s="65" t="s">
        <v>3</v>
      </c>
      <c r="B5" s="67" t="s">
        <v>71</v>
      </c>
      <c r="C5" s="68"/>
    </row>
    <row r="6" spans="1:3" s="23" customFormat="1" ht="21" customHeight="1" hidden="1" outlineLevel="1">
      <c r="A6" s="66"/>
      <c r="B6" s="24" t="s">
        <v>5</v>
      </c>
      <c r="C6" s="25" t="s">
        <v>6</v>
      </c>
    </row>
    <row r="7" spans="1:3" s="23" customFormat="1" ht="45.75" customHeight="1" hidden="1" outlineLevel="1">
      <c r="A7" s="26">
        <v>1</v>
      </c>
      <c r="B7" s="27" t="s">
        <v>72</v>
      </c>
      <c r="C7" s="28">
        <v>1</v>
      </c>
    </row>
    <row r="8" spans="1:3" s="23" customFormat="1" ht="22.5" customHeight="1" hidden="1" outlineLevel="1">
      <c r="A8" s="26">
        <v>2</v>
      </c>
      <c r="B8" s="29" t="s">
        <v>73</v>
      </c>
      <c r="C8" s="28">
        <v>1</v>
      </c>
    </row>
    <row r="9" spans="1:3" s="23" customFormat="1" ht="30" hidden="1" outlineLevel="1">
      <c r="A9" s="26">
        <v>3</v>
      </c>
      <c r="B9" s="47" t="s">
        <v>74</v>
      </c>
      <c r="C9" s="30">
        <v>11</v>
      </c>
    </row>
    <row r="10" spans="1:3" s="23" customFormat="1" ht="31.5" customHeight="1" hidden="1" outlineLevel="1">
      <c r="A10" s="26">
        <v>4</v>
      </c>
      <c r="B10" s="48" t="s">
        <v>75</v>
      </c>
      <c r="C10" s="30">
        <v>0</v>
      </c>
    </row>
    <row r="11" spans="1:3" s="23" customFormat="1" ht="29.25" customHeight="1" hidden="1" outlineLevel="1">
      <c r="A11" s="26">
        <v>5</v>
      </c>
      <c r="B11" s="48" t="s">
        <v>76</v>
      </c>
      <c r="C11" s="30">
        <v>2</v>
      </c>
    </row>
    <row r="12" spans="1:3" s="23" customFormat="1" ht="20.25" customHeight="1" hidden="1" outlineLevel="1">
      <c r="A12" s="26">
        <v>6</v>
      </c>
      <c r="B12" s="29" t="s">
        <v>9</v>
      </c>
      <c r="C12" s="30">
        <v>0</v>
      </c>
    </row>
    <row r="13" spans="1:3" s="23" customFormat="1" ht="16.5" customHeight="1" hidden="1" outlineLevel="1">
      <c r="A13" s="26">
        <v>7</v>
      </c>
      <c r="B13" s="29" t="s">
        <v>77</v>
      </c>
      <c r="C13" s="30">
        <v>49</v>
      </c>
    </row>
    <row r="14" spans="1:3" s="23" customFormat="1" ht="15" hidden="1" outlineLevel="1">
      <c r="A14" s="26">
        <v>8</v>
      </c>
      <c r="B14" s="31" t="s">
        <v>42</v>
      </c>
      <c r="C14" s="30">
        <v>28</v>
      </c>
    </row>
    <row r="15" spans="1:3" s="23" customFormat="1" ht="19.5" customHeight="1" hidden="1" outlineLevel="1">
      <c r="A15" s="26">
        <v>9</v>
      </c>
      <c r="B15" s="29" t="s">
        <v>78</v>
      </c>
      <c r="C15" s="30">
        <v>84.4</v>
      </c>
    </row>
    <row r="16" spans="1:3" s="23" customFormat="1" ht="19.5" customHeight="1" hidden="1" outlineLevel="1">
      <c r="A16" s="26">
        <v>10</v>
      </c>
      <c r="B16" s="29" t="s">
        <v>79</v>
      </c>
      <c r="C16" s="30">
        <v>2239</v>
      </c>
    </row>
    <row r="17" spans="1:3" s="23" customFormat="1" ht="19.5" customHeight="1" hidden="1" outlineLevel="1">
      <c r="A17" s="26">
        <v>11</v>
      </c>
      <c r="B17" s="29" t="s">
        <v>80</v>
      </c>
      <c r="C17" s="30">
        <v>73</v>
      </c>
    </row>
    <row r="18" spans="1:3" s="23" customFormat="1" ht="19.5" customHeight="1" hidden="1" outlineLevel="1">
      <c r="A18" s="26">
        <v>12</v>
      </c>
      <c r="B18" s="29" t="s">
        <v>81</v>
      </c>
      <c r="C18" s="30">
        <f>34057+1299</f>
        <v>35356</v>
      </c>
    </row>
    <row r="19" spans="1:3" s="23" customFormat="1" ht="15" hidden="1" outlineLevel="1">
      <c r="A19" s="26">
        <v>13</v>
      </c>
      <c r="B19" s="29" t="s">
        <v>82</v>
      </c>
      <c r="C19" s="30">
        <v>29341</v>
      </c>
    </row>
    <row r="20" spans="1:3" s="23" customFormat="1" ht="19.5" customHeight="1" hidden="1" outlineLevel="1">
      <c r="A20" s="26">
        <v>14</v>
      </c>
      <c r="B20" s="29" t="s">
        <v>83</v>
      </c>
      <c r="C20" s="30">
        <v>77.9</v>
      </c>
    </row>
    <row r="21" spans="1:3" s="23" customFormat="1" ht="19.5" customHeight="1" hidden="1" outlineLevel="1">
      <c r="A21" s="26">
        <v>15</v>
      </c>
      <c r="B21" s="29" t="s">
        <v>84</v>
      </c>
      <c r="C21" s="30">
        <v>2083</v>
      </c>
    </row>
    <row r="22" spans="1:3" s="23" customFormat="1" ht="19.5" customHeight="1" hidden="1" outlineLevel="1">
      <c r="A22" s="26">
        <v>16</v>
      </c>
      <c r="B22" s="29" t="s">
        <v>85</v>
      </c>
      <c r="C22" s="30">
        <v>79</v>
      </c>
    </row>
    <row r="23" spans="1:3" s="23" customFormat="1" ht="19.5" customHeight="1" hidden="1" outlineLevel="1">
      <c r="A23" s="26">
        <v>17</v>
      </c>
      <c r="B23" s="29" t="s">
        <v>86</v>
      </c>
      <c r="C23" s="30">
        <v>6</v>
      </c>
    </row>
    <row r="24" spans="1:3" s="23" customFormat="1" ht="19.5" customHeight="1" hidden="1" outlineLevel="1">
      <c r="A24" s="26">
        <v>18</v>
      </c>
      <c r="B24" s="29" t="s">
        <v>87</v>
      </c>
      <c r="C24" s="30">
        <v>2</v>
      </c>
    </row>
    <row r="25" spans="1:3" s="23" customFormat="1" ht="15" hidden="1" outlineLevel="1">
      <c r="A25" s="34"/>
      <c r="B25" s="35" t="s">
        <v>88</v>
      </c>
      <c r="C25" s="36"/>
    </row>
    <row r="26" spans="1:3" s="23" customFormat="1" ht="15" hidden="1" outlineLevel="1">
      <c r="A26" s="26">
        <v>12</v>
      </c>
      <c r="B26" s="29" t="s">
        <v>16</v>
      </c>
      <c r="C26" s="30">
        <v>86</v>
      </c>
    </row>
    <row r="27" spans="1:3" s="23" customFormat="1" ht="15" hidden="1" outlineLevel="1">
      <c r="A27" s="26">
        <v>13</v>
      </c>
      <c r="B27" s="31" t="s">
        <v>89</v>
      </c>
      <c r="C27" s="30">
        <v>86</v>
      </c>
    </row>
    <row r="28" spans="1:3" s="23" customFormat="1" ht="15" hidden="1" outlineLevel="1">
      <c r="A28" s="26">
        <v>14</v>
      </c>
      <c r="B28" s="37" t="s">
        <v>18</v>
      </c>
      <c r="C28" s="30">
        <v>86</v>
      </c>
    </row>
    <row r="29" spans="1:3" s="23" customFormat="1" ht="18.75" customHeight="1" hidden="1" outlineLevel="1">
      <c r="A29" s="26">
        <v>15</v>
      </c>
      <c r="B29" s="37" t="s">
        <v>19</v>
      </c>
      <c r="C29" s="30">
        <v>86</v>
      </c>
    </row>
    <row r="30" spans="1:3" s="23" customFormat="1" ht="15" hidden="1" outlineLevel="1">
      <c r="A30" s="26">
        <v>16</v>
      </c>
      <c r="B30" s="37" t="s">
        <v>20</v>
      </c>
      <c r="C30" s="30">
        <v>86</v>
      </c>
    </row>
    <row r="31" ht="15" hidden="1" outlineLevel="1"/>
    <row r="32" spans="1:3" ht="15" hidden="1" outlineLevel="1">
      <c r="A32" s="65" t="s">
        <v>3</v>
      </c>
      <c r="B32" s="67" t="s">
        <v>90</v>
      </c>
      <c r="C32" s="68"/>
    </row>
    <row r="33" spans="1:3" ht="42.75" collapsed="1">
      <c r="A33" s="66"/>
      <c r="B33" s="24" t="s">
        <v>91</v>
      </c>
      <c r="C33" s="24" t="s">
        <v>23</v>
      </c>
    </row>
    <row r="34" spans="1:3" ht="19.5" customHeight="1">
      <c r="A34" s="38">
        <v>1</v>
      </c>
      <c r="B34" s="29" t="s">
        <v>58</v>
      </c>
      <c r="C34" s="39">
        <f>SUM(C7:C8)</f>
        <v>2</v>
      </c>
    </row>
    <row r="35" spans="1:3" ht="19.5" customHeight="1">
      <c r="A35" s="38">
        <v>2</v>
      </c>
      <c r="B35" s="29" t="s">
        <v>24</v>
      </c>
      <c r="C35" s="49">
        <f>(IF(C9=0,0,0.5*(C10+C11)/C9))</f>
        <v>0.09090909090909091</v>
      </c>
    </row>
    <row r="36" spans="1:3" ht="19.5" customHeight="1">
      <c r="A36" s="38">
        <v>3</v>
      </c>
      <c r="B36" s="29" t="s">
        <v>25</v>
      </c>
      <c r="C36" s="39">
        <f>(-1)*C12</f>
        <v>0</v>
      </c>
    </row>
    <row r="37" spans="1:3" ht="19.5" customHeight="1">
      <c r="A37" s="38">
        <v>4</v>
      </c>
      <c r="B37" s="29" t="s">
        <v>92</v>
      </c>
      <c r="C37" s="50">
        <f>IF(C13=0,0,C14/C13)</f>
        <v>0.5714285714285714</v>
      </c>
    </row>
    <row r="38" spans="1:3" ht="19.5" customHeight="1">
      <c r="A38" s="38">
        <v>5</v>
      </c>
      <c r="B38" s="29" t="s">
        <v>28</v>
      </c>
      <c r="C38" s="41">
        <f>IF(C26=0,0,C27/C26)</f>
        <v>1</v>
      </c>
    </row>
    <row r="39" spans="1:3" ht="19.5" customHeight="1">
      <c r="A39" s="38">
        <v>6</v>
      </c>
      <c r="B39" s="29" t="s">
        <v>29</v>
      </c>
      <c r="C39" s="41">
        <f>IF(C26=0,0,C28/C26)</f>
        <v>1</v>
      </c>
    </row>
    <row r="40" spans="1:3" ht="19.5" customHeight="1">
      <c r="A40" s="38">
        <v>7</v>
      </c>
      <c r="B40" s="29" t="s">
        <v>30</v>
      </c>
      <c r="C40" s="41">
        <f>IF(C26=0,0,C29/C26)</f>
        <v>1</v>
      </c>
    </row>
    <row r="41" spans="1:3" ht="19.5" customHeight="1">
      <c r="A41" s="38">
        <v>8</v>
      </c>
      <c r="B41" s="29" t="s">
        <v>31</v>
      </c>
      <c r="C41" s="41">
        <f>IF(C26=0,0,C30/C26)</f>
        <v>1</v>
      </c>
    </row>
    <row r="42" spans="1:3" ht="31.5" customHeight="1">
      <c r="A42" s="26"/>
      <c r="B42" s="24" t="s">
        <v>93</v>
      </c>
      <c r="C42" s="24" t="s">
        <v>23</v>
      </c>
    </row>
    <row r="43" spans="1:3" ht="19.5" customHeight="1">
      <c r="A43" s="38">
        <v>9</v>
      </c>
      <c r="B43" s="29" t="s">
        <v>94</v>
      </c>
      <c r="C43" s="41">
        <f>IF(C20=0,0,C15/C20)</f>
        <v>1.0834403080872914</v>
      </c>
    </row>
    <row r="44" spans="1:3" ht="19.5" customHeight="1">
      <c r="A44" s="38">
        <v>10</v>
      </c>
      <c r="B44" s="29" t="s">
        <v>95</v>
      </c>
      <c r="C44" s="41">
        <f>IF(C21=0,0,C16/C21)</f>
        <v>1.0748919827172347</v>
      </c>
    </row>
    <row r="45" spans="1:3" ht="19.5" customHeight="1">
      <c r="A45" s="38">
        <v>11</v>
      </c>
      <c r="B45" s="29" t="s">
        <v>96</v>
      </c>
      <c r="C45" s="41">
        <f>IF(C22=0,0,C17/C22)</f>
        <v>0.9240506329113924</v>
      </c>
    </row>
    <row r="46" spans="1:3" ht="19.5" customHeight="1">
      <c r="A46" s="38">
        <v>12</v>
      </c>
      <c r="B46" s="29" t="s">
        <v>97</v>
      </c>
      <c r="C46" s="40">
        <f>IF(C23=0,0,(0.25+0.75*C24/C23))</f>
        <v>0.5</v>
      </c>
    </row>
    <row r="47" spans="1:3" ht="33" customHeight="1">
      <c r="A47" s="38">
        <v>13</v>
      </c>
      <c r="B47" s="29" t="s">
        <v>98</v>
      </c>
      <c r="C47" s="41">
        <f>IF(C18=0,0,C19/C18)</f>
        <v>0.8298732888335785</v>
      </c>
    </row>
    <row r="49" ht="15"/>
    <row r="50" ht="15"/>
    <row r="51" ht="15"/>
    <row r="52" ht="15"/>
    <row r="53" ht="15"/>
    <row r="54" ht="15"/>
    <row r="56" ht="15"/>
    <row r="57" ht="15"/>
    <row r="58" ht="15"/>
    <row r="59" ht="15"/>
    <row r="61" ht="15"/>
    <row r="62" ht="15"/>
    <row r="63" ht="15"/>
    <row r="64" ht="15"/>
    <row r="65" ht="15"/>
    <row r="66" ht="15"/>
    <row r="68" ht="15"/>
    <row r="70" ht="15"/>
    <row r="72" ht="15"/>
    <row r="73" ht="15"/>
    <row r="74" ht="15"/>
    <row r="75" ht="15"/>
    <row r="76" ht="15"/>
  </sheetData>
  <sheetProtection/>
  <mergeCells count="7">
    <mergeCell ref="B1:C1"/>
    <mergeCell ref="B3:C3"/>
    <mergeCell ref="B4:C4"/>
    <mergeCell ref="A5:A6"/>
    <mergeCell ref="B5:C5"/>
    <mergeCell ref="A32:A33"/>
    <mergeCell ref="B32:C32"/>
  </mergeCells>
  <conditionalFormatting sqref="C7:C8">
    <cfRule type="expression" priority="8" dxfId="2" stopIfTrue="1">
      <formula>IF($C7=1,1,$C7=0)</formula>
    </cfRule>
  </conditionalFormatting>
  <conditionalFormatting sqref="C13">
    <cfRule type="cellIs" priority="7" dxfId="0" operator="lessThan" stopIfTrue="1">
      <formula>$C$14</formula>
    </cfRule>
  </conditionalFormatting>
  <conditionalFormatting sqref="C34:C41 C43:C47">
    <cfRule type="cellIs" priority="6" dxfId="163" operator="equal" stopIfTrue="1">
      <formula>0</formula>
    </cfRule>
  </conditionalFormatting>
  <conditionalFormatting sqref="C27:C30">
    <cfRule type="cellIs" priority="5" dxfId="0" operator="greaterThan" stopIfTrue="1">
      <formula>$C$26</formula>
    </cfRule>
  </conditionalFormatting>
  <conditionalFormatting sqref="C10:C11">
    <cfRule type="cellIs" priority="4" dxfId="0" operator="greaterThan" stopIfTrue="1">
      <formula>$C$9</formula>
    </cfRule>
  </conditionalFormatting>
  <conditionalFormatting sqref="B3:C3">
    <cfRule type="expression" priority="3" dxfId="2" stopIfTrue="1">
      <formula>IF(COUNT($C$7:$C$27)&gt;0,COUNTA($B$3)=1,COUNT($B$3)=0)</formula>
    </cfRule>
  </conditionalFormatting>
  <conditionalFormatting sqref="C24">
    <cfRule type="cellIs" priority="2" dxfId="0" operator="greaterThan" stopIfTrue="1">
      <formula>$C$23</formula>
    </cfRule>
  </conditionalFormatting>
  <conditionalFormatting sqref="C19">
    <cfRule type="cellIs" priority="1" dxfId="0" operator="greaterThan" stopIfTrue="1">
      <formula>$C$18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2" sqref="A42:C42"/>
    </sheetView>
  </sheetViews>
  <sheetFormatPr defaultColWidth="9.140625" defaultRowHeight="15" outlineLevelRow="1"/>
  <cols>
    <col min="1" max="1" width="4.8515625" style="1" customWidth="1"/>
    <col min="2" max="2" width="110.00390625" style="2" customWidth="1"/>
    <col min="3" max="3" width="14.140625" style="3" customWidth="1"/>
    <col min="4" max="4" width="3.00390625" style="2" customWidth="1"/>
    <col min="5" max="16384" width="9.140625" style="2" customWidth="1"/>
  </cols>
  <sheetData>
    <row r="1" spans="2:3" ht="56.25" customHeight="1">
      <c r="B1" s="69" t="s">
        <v>69</v>
      </c>
      <c r="C1" s="69"/>
    </row>
    <row r="2" ht="9.75" customHeight="1"/>
    <row r="3" spans="2:3" ht="23.25" customHeight="1">
      <c r="B3" s="70" t="s">
        <v>101</v>
      </c>
      <c r="C3" s="70"/>
    </row>
    <row r="4" spans="2:3" ht="15">
      <c r="B4" s="71" t="s">
        <v>2</v>
      </c>
      <c r="C4" s="71"/>
    </row>
    <row r="5" spans="1:3" s="4" customFormat="1" ht="24.75" customHeight="1" hidden="1" outlineLevel="1">
      <c r="A5" s="72" t="s">
        <v>3</v>
      </c>
      <c r="B5" s="74" t="s">
        <v>71</v>
      </c>
      <c r="C5" s="75"/>
    </row>
    <row r="6" spans="1:3" s="4" customFormat="1" ht="21" customHeight="1" hidden="1" outlineLevel="1">
      <c r="A6" s="73"/>
      <c r="B6" s="5" t="s">
        <v>5</v>
      </c>
      <c r="C6" s="6" t="s">
        <v>6</v>
      </c>
    </row>
    <row r="7" spans="1:3" s="4" customFormat="1" ht="45.75" customHeight="1" hidden="1" outlineLevel="1">
      <c r="A7" s="7">
        <v>1</v>
      </c>
      <c r="B7" s="42" t="s">
        <v>72</v>
      </c>
      <c r="C7" s="43">
        <v>1</v>
      </c>
    </row>
    <row r="8" spans="1:3" s="4" customFormat="1" ht="22.5" customHeight="1" hidden="1" outlineLevel="1">
      <c r="A8" s="7">
        <v>2</v>
      </c>
      <c r="B8" s="8" t="s">
        <v>73</v>
      </c>
      <c r="C8" s="43">
        <v>1</v>
      </c>
    </row>
    <row r="9" spans="1:3" s="4" customFormat="1" ht="30" hidden="1" outlineLevel="1">
      <c r="A9" s="7">
        <v>3</v>
      </c>
      <c r="B9" s="51" t="s">
        <v>74</v>
      </c>
      <c r="C9" s="9">
        <v>6</v>
      </c>
    </row>
    <row r="10" spans="1:3" s="4" customFormat="1" ht="31.5" customHeight="1" hidden="1" outlineLevel="1">
      <c r="A10" s="7">
        <v>4</v>
      </c>
      <c r="B10" s="10" t="s">
        <v>75</v>
      </c>
      <c r="C10" s="9">
        <v>2</v>
      </c>
    </row>
    <row r="11" spans="1:3" s="4" customFormat="1" ht="29.25" customHeight="1" hidden="1" outlineLevel="1">
      <c r="A11" s="7">
        <v>5</v>
      </c>
      <c r="B11" s="10" t="s">
        <v>76</v>
      </c>
      <c r="C11" s="9">
        <v>1</v>
      </c>
    </row>
    <row r="12" spans="1:3" s="4" customFormat="1" ht="20.25" customHeight="1" hidden="1" outlineLevel="1">
      <c r="A12" s="7">
        <v>6</v>
      </c>
      <c r="B12" s="8" t="s">
        <v>9</v>
      </c>
      <c r="C12" s="9">
        <v>0</v>
      </c>
    </row>
    <row r="13" spans="1:3" s="4" customFormat="1" ht="16.5" customHeight="1" hidden="1" outlineLevel="1">
      <c r="A13" s="7">
        <v>7</v>
      </c>
      <c r="B13" s="8" t="s">
        <v>77</v>
      </c>
      <c r="C13" s="9">
        <v>29</v>
      </c>
    </row>
    <row r="14" spans="1:3" s="4" customFormat="1" ht="15" hidden="1" outlineLevel="1">
      <c r="A14" s="7">
        <v>8</v>
      </c>
      <c r="B14" s="11" t="s">
        <v>42</v>
      </c>
      <c r="C14" s="9">
        <v>10</v>
      </c>
    </row>
    <row r="15" spans="1:3" s="4" customFormat="1" ht="19.5" customHeight="1" hidden="1" outlineLevel="1">
      <c r="A15" s="7">
        <v>9</v>
      </c>
      <c r="B15" s="8" t="s">
        <v>78</v>
      </c>
      <c r="C15" s="52">
        <v>33000</v>
      </c>
    </row>
    <row r="16" spans="1:3" s="4" customFormat="1" ht="19.5" customHeight="1" hidden="1" outlineLevel="1">
      <c r="A16" s="7">
        <v>10</v>
      </c>
      <c r="B16" s="8" t="s">
        <v>79</v>
      </c>
      <c r="C16" s="9">
        <v>973</v>
      </c>
    </row>
    <row r="17" spans="1:3" s="4" customFormat="1" ht="19.5" customHeight="1" hidden="1" outlineLevel="1">
      <c r="A17" s="7">
        <v>11</v>
      </c>
      <c r="B17" s="8" t="s">
        <v>80</v>
      </c>
      <c r="C17" s="9">
        <v>30</v>
      </c>
    </row>
    <row r="18" spans="1:3" s="4" customFormat="1" ht="19.5" customHeight="1" hidden="1" outlineLevel="1">
      <c r="A18" s="7">
        <v>12</v>
      </c>
      <c r="B18" s="8" t="s">
        <v>81</v>
      </c>
      <c r="C18" s="9">
        <v>21463</v>
      </c>
    </row>
    <row r="19" spans="1:3" s="4" customFormat="1" ht="15" hidden="1" outlineLevel="1">
      <c r="A19" s="7">
        <v>13</v>
      </c>
      <c r="B19" s="8" t="s">
        <v>82</v>
      </c>
      <c r="C19" s="9">
        <v>8465</v>
      </c>
    </row>
    <row r="20" spans="1:3" s="4" customFormat="1" ht="19.5" customHeight="1" hidden="1" outlineLevel="1">
      <c r="A20" s="7">
        <v>14</v>
      </c>
      <c r="B20" s="8" t="s">
        <v>83</v>
      </c>
      <c r="C20" s="52">
        <v>36312</v>
      </c>
    </row>
    <row r="21" spans="1:3" s="4" customFormat="1" ht="19.5" customHeight="1" hidden="1" outlineLevel="1">
      <c r="A21" s="7">
        <v>15</v>
      </c>
      <c r="B21" s="8" t="s">
        <v>84</v>
      </c>
      <c r="C21" s="9">
        <v>960</v>
      </c>
    </row>
    <row r="22" spans="1:3" s="4" customFormat="1" ht="19.5" customHeight="1" hidden="1" outlineLevel="1">
      <c r="A22" s="7">
        <v>16</v>
      </c>
      <c r="B22" s="8" t="s">
        <v>85</v>
      </c>
      <c r="C22" s="9">
        <v>32</v>
      </c>
    </row>
    <row r="23" spans="1:3" s="4" customFormat="1" ht="19.5" customHeight="1" hidden="1" outlineLevel="1">
      <c r="A23" s="7">
        <v>17</v>
      </c>
      <c r="B23" s="8" t="s">
        <v>86</v>
      </c>
      <c r="C23" s="9">
        <v>14</v>
      </c>
    </row>
    <row r="24" spans="1:3" s="4" customFormat="1" ht="19.5" customHeight="1" hidden="1" outlineLevel="1">
      <c r="A24" s="7">
        <v>18</v>
      </c>
      <c r="B24" s="8" t="s">
        <v>87</v>
      </c>
      <c r="C24" s="9">
        <v>1</v>
      </c>
    </row>
    <row r="25" spans="1:3" s="4" customFormat="1" ht="15" hidden="1" outlineLevel="1">
      <c r="A25" s="12"/>
      <c r="B25" s="13" t="s">
        <v>88</v>
      </c>
      <c r="C25" s="14"/>
    </row>
    <row r="26" spans="1:3" s="4" customFormat="1" ht="15" hidden="1" outlineLevel="1">
      <c r="A26" s="7">
        <v>12</v>
      </c>
      <c r="B26" s="8" t="s">
        <v>16</v>
      </c>
      <c r="C26" s="9">
        <v>245</v>
      </c>
    </row>
    <row r="27" spans="1:3" s="4" customFormat="1" ht="15" hidden="1" outlineLevel="1">
      <c r="A27" s="7">
        <v>13</v>
      </c>
      <c r="B27" s="11" t="s">
        <v>89</v>
      </c>
      <c r="C27" s="9">
        <v>245</v>
      </c>
    </row>
    <row r="28" spans="1:3" s="4" customFormat="1" ht="15" hidden="1" outlineLevel="1">
      <c r="A28" s="7">
        <v>14</v>
      </c>
      <c r="B28" s="15" t="s">
        <v>18</v>
      </c>
      <c r="C28" s="9">
        <v>245</v>
      </c>
    </row>
    <row r="29" spans="1:3" s="4" customFormat="1" ht="18.75" customHeight="1" hidden="1" outlineLevel="1">
      <c r="A29" s="7">
        <v>15</v>
      </c>
      <c r="B29" s="15" t="s">
        <v>19</v>
      </c>
      <c r="C29" s="9">
        <v>245</v>
      </c>
    </row>
    <row r="30" spans="1:3" s="4" customFormat="1" ht="15" hidden="1" outlineLevel="1">
      <c r="A30" s="7">
        <v>16</v>
      </c>
      <c r="B30" s="15" t="s">
        <v>20</v>
      </c>
      <c r="C30" s="9">
        <v>245</v>
      </c>
    </row>
    <row r="31" ht="15" hidden="1" outlineLevel="1"/>
    <row r="32" spans="1:3" ht="15" customHeight="1" hidden="1" outlineLevel="1">
      <c r="A32" s="65" t="s">
        <v>3</v>
      </c>
      <c r="B32" s="67" t="s">
        <v>90</v>
      </c>
      <c r="C32" s="68"/>
    </row>
    <row r="33" spans="1:3" ht="42.75" collapsed="1">
      <c r="A33" s="66"/>
      <c r="B33" s="24" t="s">
        <v>91</v>
      </c>
      <c r="C33" s="24" t="s">
        <v>23</v>
      </c>
    </row>
    <row r="34" spans="1:3" ht="19.5" customHeight="1">
      <c r="A34" s="16">
        <v>1</v>
      </c>
      <c r="B34" s="8" t="s">
        <v>58</v>
      </c>
      <c r="C34" s="17">
        <f>SUM(C7:C8)</f>
        <v>2</v>
      </c>
    </row>
    <row r="35" spans="1:3" ht="19.5" customHeight="1">
      <c r="A35" s="16">
        <v>2</v>
      </c>
      <c r="B35" s="8" t="s">
        <v>24</v>
      </c>
      <c r="C35" s="53">
        <f>(IF(C9=0,0,0.5*(C10+C11)/C9))</f>
        <v>0.25</v>
      </c>
    </row>
    <row r="36" spans="1:3" ht="19.5" customHeight="1">
      <c r="A36" s="16">
        <v>3</v>
      </c>
      <c r="B36" s="8" t="s">
        <v>25</v>
      </c>
      <c r="C36" s="17">
        <f>(-1)*C12</f>
        <v>0</v>
      </c>
    </row>
    <row r="37" spans="1:3" ht="19.5" customHeight="1">
      <c r="A37" s="16">
        <v>4</v>
      </c>
      <c r="B37" s="8" t="s">
        <v>92</v>
      </c>
      <c r="C37" s="54">
        <f>IF(C13=0,0,C14/C13)</f>
        <v>0.3448275862068966</v>
      </c>
    </row>
    <row r="38" spans="1:3" ht="19.5" customHeight="1">
      <c r="A38" s="16">
        <v>5</v>
      </c>
      <c r="B38" s="8" t="s">
        <v>28</v>
      </c>
      <c r="C38" s="19">
        <f>IF(C26=0,0,C27/C26)</f>
        <v>1</v>
      </c>
    </row>
    <row r="39" spans="1:3" ht="19.5" customHeight="1">
      <c r="A39" s="16">
        <v>6</v>
      </c>
      <c r="B39" s="8" t="s">
        <v>29</v>
      </c>
      <c r="C39" s="19">
        <f>IF(C26=0,0,C28/C26)</f>
        <v>1</v>
      </c>
    </row>
    <row r="40" spans="1:3" ht="19.5" customHeight="1">
      <c r="A40" s="16">
        <v>7</v>
      </c>
      <c r="B40" s="8" t="s">
        <v>30</v>
      </c>
      <c r="C40" s="19">
        <f>IF(C26=0,0,C29/C26)</f>
        <v>1</v>
      </c>
    </row>
    <row r="41" spans="1:3" ht="19.5" customHeight="1">
      <c r="A41" s="16">
        <v>8</v>
      </c>
      <c r="B41" s="8" t="s">
        <v>31</v>
      </c>
      <c r="C41" s="19">
        <f>IF(C26=0,0,C30/C26)</f>
        <v>1</v>
      </c>
    </row>
    <row r="42" spans="1:3" ht="31.5" customHeight="1">
      <c r="A42" s="26"/>
      <c r="B42" s="24" t="s">
        <v>93</v>
      </c>
      <c r="C42" s="24" t="s">
        <v>23</v>
      </c>
    </row>
    <row r="43" spans="1:3" ht="19.5" customHeight="1">
      <c r="A43" s="16">
        <v>9</v>
      </c>
      <c r="B43" s="8" t="s">
        <v>94</v>
      </c>
      <c r="C43" s="19">
        <f>IF(C20=0,0,C15/C20)</f>
        <v>0.9087904824851288</v>
      </c>
    </row>
    <row r="44" spans="1:3" ht="19.5" customHeight="1">
      <c r="A44" s="16">
        <v>10</v>
      </c>
      <c r="B44" s="8" t="s">
        <v>95</v>
      </c>
      <c r="C44" s="19">
        <f>IF(C21=0,0,C16/C21)</f>
        <v>1.0135416666666666</v>
      </c>
    </row>
    <row r="45" spans="1:3" ht="19.5" customHeight="1">
      <c r="A45" s="16">
        <v>11</v>
      </c>
      <c r="B45" s="8" t="s">
        <v>96</v>
      </c>
      <c r="C45" s="19">
        <f>IF(C22=0,0,C17/C22)</f>
        <v>0.9375</v>
      </c>
    </row>
    <row r="46" spans="1:3" ht="19.5" customHeight="1">
      <c r="A46" s="16">
        <v>12</v>
      </c>
      <c r="B46" s="8" t="s">
        <v>97</v>
      </c>
      <c r="C46" s="46">
        <f>IF(C23=0,0,(0.25+0.75*C24/C23))</f>
        <v>0.30357142857142855</v>
      </c>
    </row>
    <row r="47" spans="1:3" ht="33" customHeight="1">
      <c r="A47" s="16">
        <v>13</v>
      </c>
      <c r="B47" s="8" t="s">
        <v>98</v>
      </c>
      <c r="C47" s="19">
        <f>IF(C18=0,0,C19/C18)</f>
        <v>0.39439966453897407</v>
      </c>
    </row>
    <row r="49" ht="15"/>
    <row r="50" ht="15"/>
    <row r="51" ht="15"/>
    <row r="52" ht="15"/>
    <row r="53" ht="15"/>
    <row r="54" ht="15"/>
    <row r="56" ht="15"/>
    <row r="57" ht="15"/>
    <row r="58" ht="15"/>
    <row r="59" ht="15"/>
    <row r="61" ht="15"/>
    <row r="62" ht="15"/>
    <row r="63" ht="15"/>
    <row r="64" ht="15"/>
    <row r="65" ht="15"/>
    <row r="66" ht="15"/>
    <row r="68" ht="15"/>
    <row r="70" ht="15"/>
    <row r="72" ht="15"/>
    <row r="73" ht="15"/>
    <row r="74" ht="15"/>
    <row r="75" ht="15"/>
    <row r="76" ht="15"/>
  </sheetData>
  <sheetProtection/>
  <mergeCells count="7">
    <mergeCell ref="B1:C1"/>
    <mergeCell ref="B3:C3"/>
    <mergeCell ref="B4:C4"/>
    <mergeCell ref="A5:A6"/>
    <mergeCell ref="B5:C5"/>
    <mergeCell ref="A32:A33"/>
    <mergeCell ref="B32:C32"/>
  </mergeCells>
  <conditionalFormatting sqref="C7:C8">
    <cfRule type="expression" priority="8" dxfId="2" stopIfTrue="1">
      <formula>IF($C7=1,1,$C7=0)</formula>
    </cfRule>
  </conditionalFormatting>
  <conditionalFormatting sqref="C13">
    <cfRule type="cellIs" priority="7" dxfId="0" operator="lessThan" stopIfTrue="1">
      <formula>$C$14</formula>
    </cfRule>
  </conditionalFormatting>
  <conditionalFormatting sqref="C34:C41 C43:C47">
    <cfRule type="cellIs" priority="6" dxfId="163" operator="equal" stopIfTrue="1">
      <formula>0</formula>
    </cfRule>
  </conditionalFormatting>
  <conditionalFormatting sqref="C27:C30">
    <cfRule type="cellIs" priority="5" dxfId="0" operator="greaterThan" stopIfTrue="1">
      <formula>$C$26</formula>
    </cfRule>
  </conditionalFormatting>
  <conditionalFormatting sqref="C10:C11">
    <cfRule type="cellIs" priority="4" dxfId="0" operator="greaterThan" stopIfTrue="1">
      <formula>$C$9</formula>
    </cfRule>
  </conditionalFormatting>
  <conditionalFormatting sqref="B3:C3">
    <cfRule type="expression" priority="3" dxfId="2" stopIfTrue="1">
      <formula>IF(COUNT($C$7:$C$27)&gt;0,COUNTA($B$3)=1,COUNT($B$3)=0)</formula>
    </cfRule>
  </conditionalFormatting>
  <conditionalFormatting sqref="C24">
    <cfRule type="cellIs" priority="2" dxfId="0" operator="greaterThan" stopIfTrue="1">
      <formula>$C$23</formula>
    </cfRule>
  </conditionalFormatting>
  <conditionalFormatting sqref="C19">
    <cfRule type="cellIs" priority="1" dxfId="0" operator="greaterThan" stopIfTrue="1">
      <formula>$C$18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6" sqref="A36:C36"/>
    </sheetView>
  </sheetViews>
  <sheetFormatPr defaultColWidth="9.140625" defaultRowHeight="15" outlineLevelRow="1"/>
  <cols>
    <col min="1" max="1" width="4.8515625" style="1" customWidth="1"/>
    <col min="2" max="2" width="110.421875" style="2" customWidth="1"/>
    <col min="3" max="3" width="14.140625" style="3" customWidth="1"/>
    <col min="4" max="4" width="3.00390625" style="2" customWidth="1"/>
    <col min="5" max="16384" width="9.140625" style="2" customWidth="1"/>
  </cols>
  <sheetData>
    <row r="1" spans="2:3" ht="56.25" customHeight="1">
      <c r="B1" s="69" t="s">
        <v>102</v>
      </c>
      <c r="C1" s="69"/>
    </row>
    <row r="2" ht="9.75" customHeight="1"/>
    <row r="3" spans="2:3" ht="23.25" customHeight="1">
      <c r="B3" s="70" t="s">
        <v>103</v>
      </c>
      <c r="C3" s="70"/>
    </row>
    <row r="4" spans="2:3" ht="15">
      <c r="B4" s="71" t="s">
        <v>2</v>
      </c>
      <c r="C4" s="71"/>
    </row>
    <row r="5" spans="1:3" s="4" customFormat="1" ht="26.25" customHeight="1" hidden="1" outlineLevel="1">
      <c r="A5" s="72" t="s">
        <v>3</v>
      </c>
      <c r="B5" s="74" t="s">
        <v>104</v>
      </c>
      <c r="C5" s="75"/>
    </row>
    <row r="6" spans="1:3" s="4" customFormat="1" ht="19.5" customHeight="1" hidden="1" outlineLevel="1">
      <c r="A6" s="73"/>
      <c r="B6" s="5" t="s">
        <v>5</v>
      </c>
      <c r="C6" s="6" t="s">
        <v>6</v>
      </c>
    </row>
    <row r="7" spans="1:3" s="4" customFormat="1" ht="49.5" customHeight="1" hidden="1" outlineLevel="1">
      <c r="A7" s="7">
        <v>1</v>
      </c>
      <c r="B7" s="42" t="s">
        <v>105</v>
      </c>
      <c r="C7" s="43">
        <v>1</v>
      </c>
    </row>
    <row r="8" spans="1:3" s="4" customFormat="1" ht="33.75" customHeight="1" hidden="1" outlineLevel="1">
      <c r="A8" s="7">
        <v>2</v>
      </c>
      <c r="B8" s="8" t="s">
        <v>106</v>
      </c>
      <c r="C8" s="43">
        <v>1</v>
      </c>
    </row>
    <row r="9" spans="1:3" s="4" customFormat="1" ht="24.75" customHeight="1" hidden="1" outlineLevel="1">
      <c r="A9" s="7">
        <v>3</v>
      </c>
      <c r="B9" s="42" t="s">
        <v>107</v>
      </c>
      <c r="C9" s="43">
        <v>0</v>
      </c>
    </row>
    <row r="10" spans="1:3" s="4" customFormat="1" ht="23.25" customHeight="1" hidden="1" outlineLevel="1">
      <c r="A10" s="7">
        <v>4</v>
      </c>
      <c r="B10" s="42" t="s">
        <v>108</v>
      </c>
      <c r="C10" s="43">
        <v>0</v>
      </c>
    </row>
    <row r="11" spans="1:3" s="4" customFormat="1" ht="20.25" customHeight="1" hidden="1" outlineLevel="1">
      <c r="A11" s="7">
        <v>5</v>
      </c>
      <c r="B11" s="8" t="s">
        <v>9</v>
      </c>
      <c r="C11" s="9">
        <v>0</v>
      </c>
    </row>
    <row r="12" spans="1:3" s="4" customFormat="1" ht="15" hidden="1" outlineLevel="1">
      <c r="A12" s="7">
        <v>6</v>
      </c>
      <c r="B12" s="8" t="s">
        <v>109</v>
      </c>
      <c r="C12" s="9">
        <v>105</v>
      </c>
    </row>
    <row r="13" spans="1:3" s="4" customFormat="1" ht="17.25" customHeight="1" hidden="1" outlineLevel="1">
      <c r="A13" s="7">
        <v>7</v>
      </c>
      <c r="B13" s="11" t="s">
        <v>110</v>
      </c>
      <c r="C13" s="9">
        <v>68</v>
      </c>
    </row>
    <row r="14" spans="1:3" s="4" customFormat="1" ht="15.75" customHeight="1" hidden="1" outlineLevel="1">
      <c r="A14" s="7">
        <v>8</v>
      </c>
      <c r="B14" s="11" t="s">
        <v>111</v>
      </c>
      <c r="C14" s="9">
        <v>23</v>
      </c>
    </row>
    <row r="15" spans="1:3" s="4" customFormat="1" ht="15" hidden="1" outlineLevel="1">
      <c r="A15" s="7">
        <v>9</v>
      </c>
      <c r="B15" s="8" t="s">
        <v>112</v>
      </c>
      <c r="C15" s="9">
        <v>205</v>
      </c>
    </row>
    <row r="16" spans="1:3" s="4" customFormat="1" ht="15" hidden="1" outlineLevel="1">
      <c r="A16" s="7">
        <v>10</v>
      </c>
      <c r="B16" s="8" t="s">
        <v>113</v>
      </c>
      <c r="C16" s="9">
        <v>178</v>
      </c>
    </row>
    <row r="17" spans="1:3" s="4" customFormat="1" ht="16.5" customHeight="1" hidden="1" outlineLevel="1">
      <c r="A17" s="7">
        <v>11</v>
      </c>
      <c r="B17" s="8" t="s">
        <v>114</v>
      </c>
      <c r="C17" s="9">
        <v>51</v>
      </c>
    </row>
    <row r="18" spans="1:3" s="4" customFormat="1" ht="17.25" customHeight="1" hidden="1" outlineLevel="1">
      <c r="A18" s="7">
        <v>12</v>
      </c>
      <c r="B18" s="8" t="s">
        <v>115</v>
      </c>
      <c r="C18" s="9">
        <v>49</v>
      </c>
    </row>
    <row r="19" spans="1:3" s="4" customFormat="1" ht="15" hidden="1" outlineLevel="1">
      <c r="A19" s="12"/>
      <c r="B19" s="13" t="s">
        <v>116</v>
      </c>
      <c r="C19" s="14"/>
    </row>
    <row r="20" spans="1:3" s="4" customFormat="1" ht="15" hidden="1" outlineLevel="1">
      <c r="A20" s="7">
        <v>13</v>
      </c>
      <c r="B20" s="8" t="s">
        <v>16</v>
      </c>
      <c r="C20" s="9">
        <v>235</v>
      </c>
    </row>
    <row r="21" spans="1:3" s="4" customFormat="1" ht="15" hidden="1" outlineLevel="1">
      <c r="A21" s="7">
        <v>14</v>
      </c>
      <c r="B21" s="11" t="s">
        <v>117</v>
      </c>
      <c r="C21" s="9">
        <v>215</v>
      </c>
    </row>
    <row r="22" spans="1:3" s="4" customFormat="1" ht="15" hidden="1" outlineLevel="1">
      <c r="A22" s="7">
        <v>15</v>
      </c>
      <c r="B22" s="15" t="s">
        <v>18</v>
      </c>
      <c r="C22" s="9">
        <v>212</v>
      </c>
    </row>
    <row r="23" spans="1:3" s="4" customFormat="1" ht="18" customHeight="1" hidden="1" outlineLevel="1">
      <c r="A23" s="7">
        <v>16</v>
      </c>
      <c r="B23" s="15" t="s">
        <v>19</v>
      </c>
      <c r="C23" s="9">
        <v>209</v>
      </c>
    </row>
    <row r="24" spans="1:3" s="4" customFormat="1" ht="15" hidden="1" outlineLevel="1">
      <c r="A24" s="7">
        <v>17</v>
      </c>
      <c r="B24" s="15" t="s">
        <v>20</v>
      </c>
      <c r="C24" s="9">
        <v>215</v>
      </c>
    </row>
    <row r="25" ht="15" hidden="1" outlineLevel="1"/>
    <row r="26" spans="1:3" ht="15" customHeight="1" hidden="1" outlineLevel="1">
      <c r="A26" s="65" t="s">
        <v>3</v>
      </c>
      <c r="B26" s="67" t="s">
        <v>118</v>
      </c>
      <c r="C26" s="68"/>
    </row>
    <row r="27" spans="1:3" ht="42.75" collapsed="1">
      <c r="A27" s="66"/>
      <c r="B27" s="24" t="s">
        <v>119</v>
      </c>
      <c r="C27" s="24" t="s">
        <v>23</v>
      </c>
    </row>
    <row r="28" spans="1:3" ht="19.5" customHeight="1">
      <c r="A28" s="16">
        <v>1</v>
      </c>
      <c r="B28" s="8" t="s">
        <v>58</v>
      </c>
      <c r="C28" s="17">
        <f>SUM(C7:C8)</f>
        <v>2</v>
      </c>
    </row>
    <row r="29" spans="1:3" ht="25.5" customHeight="1">
      <c r="A29" s="16">
        <v>2</v>
      </c>
      <c r="B29" s="8" t="s">
        <v>24</v>
      </c>
      <c r="C29" s="17">
        <f>SUM(IF(C9=1,0.5,0),IF(C10=1,0.5,0))</f>
        <v>0</v>
      </c>
    </row>
    <row r="30" spans="1:3" ht="19.5" customHeight="1">
      <c r="A30" s="16">
        <v>3</v>
      </c>
      <c r="B30" s="8" t="s">
        <v>25</v>
      </c>
      <c r="C30" s="17">
        <f>(-1)*C11</f>
        <v>0</v>
      </c>
    </row>
    <row r="31" spans="1:3" ht="19.5" customHeight="1">
      <c r="A31" s="16">
        <v>4</v>
      </c>
      <c r="B31" s="8" t="s">
        <v>120</v>
      </c>
      <c r="C31" s="54">
        <f>IF(C12=0,0,(C13+C14)/C12)</f>
        <v>0.8666666666666667</v>
      </c>
    </row>
    <row r="32" spans="1:3" ht="19.5" customHeight="1">
      <c r="A32" s="16">
        <v>5</v>
      </c>
      <c r="B32" s="8" t="s">
        <v>121</v>
      </c>
      <c r="C32" s="19">
        <f>IF(C20=0,0,C21/C20)</f>
        <v>0.9148936170212766</v>
      </c>
    </row>
    <row r="33" spans="1:3" ht="19.5" customHeight="1">
      <c r="A33" s="16">
        <v>6</v>
      </c>
      <c r="B33" s="8" t="s">
        <v>29</v>
      </c>
      <c r="C33" s="19">
        <f>IF(C20=0,0,C22/C20)</f>
        <v>0.902127659574468</v>
      </c>
    </row>
    <row r="34" spans="1:3" ht="19.5" customHeight="1">
      <c r="A34" s="16">
        <v>7</v>
      </c>
      <c r="B34" s="8" t="s">
        <v>30</v>
      </c>
      <c r="C34" s="19">
        <f>IF(C20=0,0,C23/C20)</f>
        <v>0.8893617021276595</v>
      </c>
    </row>
    <row r="35" spans="1:3" ht="19.5" customHeight="1">
      <c r="A35" s="16">
        <v>8</v>
      </c>
      <c r="B35" s="8" t="s">
        <v>31</v>
      </c>
      <c r="C35" s="19">
        <f>IF(C20=0,0,C24/C20)</f>
        <v>0.9148936170212766</v>
      </c>
    </row>
    <row r="36" spans="1:3" ht="31.5" customHeight="1">
      <c r="A36" s="26"/>
      <c r="B36" s="24" t="s">
        <v>122</v>
      </c>
      <c r="C36" s="24" t="s">
        <v>23</v>
      </c>
    </row>
    <row r="37" spans="1:3" ht="19.5" customHeight="1">
      <c r="A37" s="16">
        <v>9</v>
      </c>
      <c r="B37" s="8" t="s">
        <v>123</v>
      </c>
      <c r="C37" s="46">
        <f>IF(C15=0,0,C16/C15)</f>
        <v>0.8682926829268293</v>
      </c>
    </row>
    <row r="38" spans="1:3" ht="19.5" customHeight="1">
      <c r="A38" s="16">
        <v>10</v>
      </c>
      <c r="B38" s="8" t="s">
        <v>124</v>
      </c>
      <c r="C38" s="46">
        <f>IF(C17=0,0,(0.25+0.75*C18/C17))</f>
        <v>0.9705882352941176</v>
      </c>
    </row>
    <row r="39" ht="15"/>
    <row r="40" ht="15"/>
    <row r="41" ht="15"/>
    <row r="42" ht="15"/>
    <row r="43" ht="15"/>
    <row r="54" ht="15"/>
    <row r="55" ht="15"/>
    <row r="56" ht="15"/>
    <row r="57" ht="15"/>
    <row r="58" ht="15"/>
    <row r="59" ht="15"/>
    <row r="60" ht="15"/>
    <row r="61" ht="15"/>
    <row r="65" ht="15"/>
  </sheetData>
  <sheetProtection/>
  <mergeCells count="7">
    <mergeCell ref="B1:C1"/>
    <mergeCell ref="B3:C3"/>
    <mergeCell ref="B4:C4"/>
    <mergeCell ref="A5:A6"/>
    <mergeCell ref="B5:C5"/>
    <mergeCell ref="A26:A27"/>
    <mergeCell ref="B26:C26"/>
  </mergeCells>
  <conditionalFormatting sqref="C7">
    <cfRule type="expression" priority="11" dxfId="2" stopIfTrue="1">
      <formula>IF($C7=1,1,$C7=0)</formula>
    </cfRule>
  </conditionalFormatting>
  <conditionalFormatting sqref="C12">
    <cfRule type="cellIs" priority="10" dxfId="0" operator="lessThan" stopIfTrue="1">
      <formula>($C$13+$C$14)</formula>
    </cfRule>
  </conditionalFormatting>
  <conditionalFormatting sqref="C28:C35 C37">
    <cfRule type="cellIs" priority="9" dxfId="163" operator="equal" stopIfTrue="1">
      <formula>0</formula>
    </cfRule>
  </conditionalFormatting>
  <conditionalFormatting sqref="C38">
    <cfRule type="cellIs" priority="8" dxfId="163" operator="equal" stopIfTrue="1">
      <formula>0</formula>
    </cfRule>
  </conditionalFormatting>
  <conditionalFormatting sqref="C9:C10">
    <cfRule type="expression" priority="7" dxfId="2" stopIfTrue="1">
      <formula>IF($C9=1,1,$C9=0)</formula>
    </cfRule>
  </conditionalFormatting>
  <conditionalFormatting sqref="C17">
    <cfRule type="cellIs" priority="6" dxfId="0" operator="lessThan" stopIfTrue="1">
      <formula>$C$18</formula>
    </cfRule>
  </conditionalFormatting>
  <conditionalFormatting sqref="B3:C3">
    <cfRule type="expression" priority="5" dxfId="2" stopIfTrue="1">
      <formula>IF(COUNT($C$7:$C$21)&gt;0,COUNTA($B$3)=1,COUNT($B$3)=0)</formula>
    </cfRule>
  </conditionalFormatting>
  <conditionalFormatting sqref="C8">
    <cfRule type="expression" priority="4" dxfId="2" stopIfTrue="1">
      <formula>IF($C8=1,1,IF($C8=0.5,0.5,$C8=0))</formula>
    </cfRule>
  </conditionalFormatting>
  <conditionalFormatting sqref="C21">
    <cfRule type="cellIs" priority="3" dxfId="0" operator="greaterThan" stopIfTrue="1">
      <formula>$C$20</formula>
    </cfRule>
  </conditionalFormatting>
  <conditionalFormatting sqref="C22">
    <cfRule type="cellIs" priority="2" dxfId="0" operator="greaterThan" stopIfTrue="1">
      <formula>$C$20</formula>
    </cfRule>
  </conditionalFormatting>
  <conditionalFormatting sqref="C23:C24">
    <cfRule type="cellIs" priority="1" dxfId="0" operator="greaterThan" stopIfTrue="1">
      <formula>$C$20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2015-06-16T05:50:19Z</dcterms:created>
  <dcterms:modified xsi:type="dcterms:W3CDTF">2016-02-04T11:57:56Z</dcterms:modified>
  <cp:category/>
  <cp:version/>
  <cp:contentType/>
  <cp:contentStatus/>
</cp:coreProperties>
</file>