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807" activeTab="4"/>
  </bookViews>
  <sheets>
    <sheet name="Итоговый рейтинг" sheetId="1" r:id="rId1"/>
    <sheet name="Рейтинг стат. показатели" sheetId="2" r:id="rId2"/>
    <sheet name="Рейтинг соц. опросы" sheetId="3" r:id="rId3"/>
    <sheet name="Расчет по стат. показателям" sheetId="4" r:id="rId4"/>
    <sheet name="Расчет по соц. опросам" sheetId="5" r:id="rId5"/>
  </sheets>
  <externalReferences>
    <externalReference r:id="rId8"/>
  </externalReferences>
  <definedNames>
    <definedName name="_xlfn.IFERROR" hidden="1">#NAME?</definedName>
    <definedName name="_xlnm.Print_Area" localSheetId="0">'Итоговый рейтинг'!$A$1:$Z$52</definedName>
    <definedName name="_xlnm.Print_Area" localSheetId="3">'Расчет по стат. показателям'!$A$8:$B$32,'Расчет по стат. показателям'!$A$36:$B$59</definedName>
    <definedName name="_xlnm.Print_Area" localSheetId="1">'Рейтинг стат. показатели'!$A$2:$P$54</definedName>
  </definedNames>
  <calcPr fullCalcOnLoad="1"/>
</workbook>
</file>

<file path=xl/comments5.xml><?xml version="1.0" encoding="utf-8"?>
<comments xmlns="http://schemas.openxmlformats.org/spreadsheetml/2006/main">
  <authors>
    <author>LubAV</author>
  </authors>
  <commentList>
    <comment ref="R3" authorId="0">
      <text>
        <r>
          <rPr>
            <b/>
            <sz val="9"/>
            <rFont val="Tahoma"/>
            <family val="2"/>
          </rPr>
          <t>LubAV: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<sst xmlns="http://schemas.openxmlformats.org/spreadsheetml/2006/main" count="696" uniqueCount="196">
  <si>
    <t>Таблица 1</t>
  </si>
  <si>
    <t>Таблица 2</t>
  </si>
  <si>
    <t>Показатели</t>
  </si>
  <si>
    <t>Фактические значения показателей</t>
  </si>
  <si>
    <t>Частота выявления больных злокачественными новообразованиями в 4 стадии всех локализаций и в 3 стадии визуальных локализаций (в %)</t>
  </si>
  <si>
    <t>-</t>
  </si>
  <si>
    <t>Частота осложнений после проведенных операций, манипуляций и иных вмешательств</t>
  </si>
  <si>
    <t>Частота расхождений клинических и паталогоанатомических диагнозов (в % к числу вскрытий)</t>
  </si>
  <si>
    <t>Больничная летальность</t>
  </si>
  <si>
    <t>Доля беременных, поступивших под наблюдение со сроком до 12 недель беременности (в %)</t>
  </si>
  <si>
    <t>Доля женщин, закончивших беременность, осмотренных терапевтом до 12 недель беременности (в %)</t>
  </si>
  <si>
    <t>Доля женщин, закончивших беременность, которым было проведено скрининговое УЗИ плода (в %)</t>
  </si>
  <si>
    <t>Удельный вес женщин, закончивших беременность до 22 недель (в %)</t>
  </si>
  <si>
    <t>Удельный вес преждевременных родов (в %)</t>
  </si>
  <si>
    <t>Число абортов на 100 родов у женщин фертильного возраста в зоне ответственности женской консультации</t>
  </si>
  <si>
    <t>Частота нормальных родов (в %)</t>
  </si>
  <si>
    <t>Частота септических осложнений в родах и послеродовом периоде (послеродовой сепсис, генерализованная послеродовая инфекция, септицемия) (на 1000 родов)</t>
  </si>
  <si>
    <t>Родовая травма (на 1000 родившихся живыми)</t>
  </si>
  <si>
    <t>Смертность новорожденных в родовспомогательных учреждениях (на 1000 родившихся живыми)</t>
  </si>
  <si>
    <t>Окружные больницы</t>
  </si>
  <si>
    <t>Костромская областная клиническая больница</t>
  </si>
  <si>
    <t>Костромская областная детская больница</t>
  </si>
  <si>
    <t>Костромская областная психиатрическая больница</t>
  </si>
  <si>
    <t>Костромской областной госпиталь для ветеранов войн</t>
  </si>
  <si>
    <t>Областные учреждения</t>
  </si>
  <si>
    <t>ОБ КО№1</t>
  </si>
  <si>
    <t>Галичская ОБ</t>
  </si>
  <si>
    <t>Мантуровская ОБ</t>
  </si>
  <si>
    <t>Шарьинская ОБ</t>
  </si>
  <si>
    <t>ОБ КО№2</t>
  </si>
  <si>
    <t>Волгореченская ГБ</t>
  </si>
  <si>
    <t>Красносельская РБ</t>
  </si>
  <si>
    <t>Нерехтская ЦРБ</t>
  </si>
  <si>
    <t>Антроповская ЦРБ</t>
  </si>
  <si>
    <t>Чухломская ЦРБ</t>
  </si>
  <si>
    <t>Центральные районные больницы</t>
  </si>
  <si>
    <t>Островская РБ</t>
  </si>
  <si>
    <t>Судиславская РБ</t>
  </si>
  <si>
    <t>Солигаличская РБ</t>
  </si>
  <si>
    <t>Парфеньевская РБ</t>
  </si>
  <si>
    <t>Сусанинская РБ</t>
  </si>
  <si>
    <t>Кадыйская РБ</t>
  </si>
  <si>
    <t>Кологривская РБ</t>
  </si>
  <si>
    <t>Макарьевская РБ</t>
  </si>
  <si>
    <t>Межевская РБ</t>
  </si>
  <si>
    <t>Нейская РБ</t>
  </si>
  <si>
    <t>Боговаровская РБ</t>
  </si>
  <si>
    <t>Вохомская РБ</t>
  </si>
  <si>
    <t>Павинская РБ</t>
  </si>
  <si>
    <t>Поназыревская РБ</t>
  </si>
  <si>
    <t>Пыщугская РБ</t>
  </si>
  <si>
    <t>Городская больница г.Костромы</t>
  </si>
  <si>
    <t>Буйская ГБ</t>
  </si>
  <si>
    <t>Районные больницы</t>
  </si>
  <si>
    <t>Городские больницы</t>
  </si>
  <si>
    <t>Лучший показатель имеет мин. или макс. значение ("+" макс, "- " мин.)</t>
  </si>
  <si>
    <t>Оценка лучшего показателя в баллах</t>
  </si>
  <si>
    <t>Оценка показателей в баллах</t>
  </si>
  <si>
    <t>Интегральный индекс</t>
  </si>
  <si>
    <t>+</t>
  </si>
  <si>
    <t>Уровень госпитализации</t>
  </si>
  <si>
    <t>Занятость койки</t>
  </si>
  <si>
    <t>Доля умерших от инфаркта миокарда в первые 24 часа после поступления в стационар к общему числу поступивших</t>
  </si>
  <si>
    <t>Полнота охвата цитологическими исследованиями женщин</t>
  </si>
  <si>
    <t>Таблица 3</t>
  </si>
  <si>
    <t>Наименование медицинской организации</t>
  </si>
  <si>
    <t>Интегральный рейтинг по стационару</t>
  </si>
  <si>
    <t>Интегральный рейтинг по поликлинике</t>
  </si>
  <si>
    <t>Общий интегральный рейтинг</t>
  </si>
  <si>
    <t>Итоговый рейтинг по стационару</t>
  </si>
  <si>
    <t>Итоговый рейтинг по поликлинике</t>
  </si>
  <si>
    <t>на основании стат. показателей</t>
  </si>
  <si>
    <t>на основании соц. опросов</t>
  </si>
  <si>
    <t>Доля детей I и II группы здоровья (школьники)</t>
  </si>
  <si>
    <t>Доля лиц (участников ВОВ, воинов интернационалистов), охваченных комплексными медицинскими осмотрами</t>
  </si>
  <si>
    <t>Число случаев инвалидности в трудоспособном возрасте, возникших в результате некачественной, неквалифицированной медицинской помощи (на 1000 прикрепившегося населения)</t>
  </si>
  <si>
    <t>Среднее число жителей, приходящееся на одно физическое лицо врача терапевтического врачебного участка</t>
  </si>
  <si>
    <t>Среднее число жителей, приходящееся на одно физическое лицо врача общей практики</t>
  </si>
  <si>
    <t>Среднее число жителей, приходящееся на одно физическое лицо врача педиатрического врачебного участка</t>
  </si>
  <si>
    <t>Частота расхождений диагнозов врача участковой службы и стационара (в %)</t>
  </si>
  <si>
    <t>Удельный вес страдающих хроническими заболеваниями, охваченных школой пациентов (в %)</t>
  </si>
  <si>
    <t>Смертность детей в возрасте от 0 до 17 лет включительно (на 10000 населения соответствующего возраста)</t>
  </si>
  <si>
    <t>Смертность населения в трудоспособном возрасте</t>
  </si>
  <si>
    <t xml:space="preserve">Доля пациентов, которым была проведена тромболитическая терапия, из числа поступивших в стационар с инфарктом миокарда в первые в первые 12 часов от начала заболевания </t>
  </si>
  <si>
    <t>Средняя длительность пребывания больного на койке</t>
  </si>
  <si>
    <t>Мертворождаемость</t>
  </si>
  <si>
    <t>Частота внутрибольничного инфицирования (в %)</t>
  </si>
  <si>
    <t>Повторность госпитализации, в пределах от 30 до 90 дней, по поводу заболевания, установленного при выписке, по вине медицинского персонала (в %)</t>
  </si>
  <si>
    <t>Удельный вес больных, имеющих злокачественные новообразования и состоящих на учете с момента установления диагноза 5 лет и более</t>
  </si>
  <si>
    <t>Удельный вес больных, имеющих злокачественные новообразования, с впервые в жизни установленным диагнозом, подтвержденным морфологически и имевшим I и II стадии</t>
  </si>
  <si>
    <t>Летальность от онкологических заболеваний в течение 1 года с момента установления диагноза</t>
  </si>
  <si>
    <t>Младенческая смертность (на 1000 родившихся)</t>
  </si>
  <si>
    <t>Наличие анестезиологической службы и блока интенсивной терапии (да-1, нет-0)</t>
  </si>
  <si>
    <t>Оценка деятельности учреждения в целом на основе статистических показателей</t>
  </si>
  <si>
    <t xml:space="preserve">Число обоснованных жалоб граждан на действия медицинских работников </t>
  </si>
  <si>
    <t>*</t>
  </si>
  <si>
    <t>Среднее число коек на одно физическое лицо - врача соответствующей специальности (* - врачи-физические лица отсутствуют)</t>
  </si>
  <si>
    <t>Доля пациентов, доставленных по экстренным показаниям (%)</t>
  </si>
  <si>
    <t>Послеперационная летальность</t>
  </si>
  <si>
    <t>Время простоя койки</t>
  </si>
  <si>
    <t>Частота выездов скорой медицинской помощи (на 1000 населения района, по учреждениям г. Костромы - на 1000 населения г. Костромы и Костромского района)</t>
  </si>
  <si>
    <t>Оценка деятельности поликлиник</t>
  </si>
  <si>
    <t>Оценка деятельности стационара</t>
  </si>
  <si>
    <t>Доля среднего мединского персонала, имеющих квалификационные категории, в общей численности медицинского персонала</t>
  </si>
  <si>
    <t>Доля врачей, имеющих квалификационные категории, в общей численности врачей  (в %)</t>
  </si>
  <si>
    <t>Смертность на дому в трудоспособном возрасте (на 10000 населения соотв. возраста)</t>
  </si>
  <si>
    <t>Укомплектованность врачами, работающими в стационарных условиях</t>
  </si>
  <si>
    <t>Укомплектованность средним медицинским персоналом, работающим в стационарных условиях</t>
  </si>
  <si>
    <t>Коэффициент совместительства врачебных должностей стационара</t>
  </si>
  <si>
    <t>Коэффициент совместительства ставок среднего медицинского персонала стационара</t>
  </si>
  <si>
    <t>Укомплектованность врачами, работающими в амбулаторно-поликлинических условиях</t>
  </si>
  <si>
    <t>Укомплектованность средним медицинским персоналом, работающим в амбулаторно-поликлинических условиях</t>
  </si>
  <si>
    <t>Коэффициент совместительства ставок среднего медицинского персонала амбулаторно-поликлинических подразделений</t>
  </si>
  <si>
    <t>Коэффициент совместительства врачебных должностей амулаторно-поликлинических подразделений</t>
  </si>
  <si>
    <t>Смертность на дому в возрасте от 0 до 17 лет (на 10000 населения соотв. возраста)</t>
  </si>
  <si>
    <t>Итоговый рейтинг на основе статистических показателей</t>
  </si>
  <si>
    <t>Сводный отчет по результатам социологических опросов (анкетирования) за  2014 года по  медицинским организациям по данным СМО, ТФОМС</t>
  </si>
  <si>
    <t>№ п/п</t>
  </si>
  <si>
    <t>Наименовнаие медицинского учреждения</t>
  </si>
  <si>
    <t>Количество ренпондентов</t>
  </si>
  <si>
    <t>удовлетворенность качеством медицинской помощи в %</t>
  </si>
  <si>
    <t xml:space="preserve">             при амбулаторно-поликлиническом лечении      </t>
  </si>
  <si>
    <t xml:space="preserve">      при стационарном лечении              </t>
  </si>
  <si>
    <t xml:space="preserve">ИТОГ в баллах 0-10 </t>
  </si>
  <si>
    <t>длительностью ожидания в  регистратуре на прием к врачу, при записи на  лабораторные и (или) инструментальные исследования (s)</t>
  </si>
  <si>
    <t>значение показателя в баллах 0-10</t>
  </si>
  <si>
    <t>удовлетворенность работой врачей (f)</t>
  </si>
  <si>
    <t>доступность врачей- специалистов (k)</t>
  </si>
  <si>
    <t>уровень  технического оснащения медицинских учреждений (m)</t>
  </si>
  <si>
    <t>удовлетворенность отношением врачей (u)</t>
  </si>
  <si>
    <t>удовлетворенность отношением среднего мед. персонала (r)</t>
  </si>
  <si>
    <r>
      <rPr>
        <b/>
        <u val="single"/>
        <sz val="18"/>
        <rFont val="Times New Roman"/>
        <family val="1"/>
      </rPr>
      <t>ИТОГОВОЕ</t>
    </r>
    <r>
      <rPr>
        <b/>
        <sz val="18"/>
        <rFont val="Times New Roman"/>
        <family val="1"/>
      </rPr>
      <t xml:space="preserve"> значение показателя в баллах 0-10  </t>
    </r>
    <r>
      <rPr>
        <b/>
        <u val="single"/>
        <sz val="18"/>
        <rFont val="Times New Roman"/>
        <family val="1"/>
      </rPr>
      <t xml:space="preserve">при амбулаторно-поликлиническом лечении   </t>
    </r>
    <r>
      <rPr>
        <b/>
        <sz val="18"/>
        <rFont val="Times New Roman"/>
        <family val="1"/>
      </rPr>
      <t xml:space="preserve"> </t>
    </r>
  </si>
  <si>
    <t>длительность ожидания госпитализации (n)</t>
  </si>
  <si>
    <t>уровень  удовлетворенности питанием (z)</t>
  </si>
  <si>
    <t>уровень обеспеченности ЛС и изделиями медицинского назначения,расходными  материалами (x)</t>
  </si>
  <si>
    <t>уровень оснащенности учреждения лечебно-диагностическим и материально-бытовым оборудованием (v)</t>
  </si>
  <si>
    <t>удовлетворенность отношением врачей (b)</t>
  </si>
  <si>
    <t>удовлетворенность отношением среднего мед. персонала (d)</t>
  </si>
  <si>
    <r>
      <rPr>
        <b/>
        <u val="single"/>
        <sz val="18"/>
        <rFont val="Times New Roman"/>
        <family val="1"/>
      </rPr>
      <t xml:space="preserve">ИТОГОВОЕ </t>
    </r>
    <r>
      <rPr>
        <b/>
        <sz val="18"/>
        <rFont val="Times New Roman"/>
        <family val="1"/>
      </rPr>
      <t xml:space="preserve">значение показателя в баллах 0-10  </t>
    </r>
    <r>
      <rPr>
        <b/>
        <u val="single"/>
        <sz val="18"/>
        <rFont val="Times New Roman"/>
        <family val="1"/>
      </rPr>
      <t>при стационарном лечении</t>
    </r>
  </si>
  <si>
    <t>ОГБУЗ "Антроповская центральная районная больница"</t>
  </si>
  <si>
    <t>9</t>
  </si>
  <si>
    <t>ОГБУЗ "Боговаровская районная больница"</t>
  </si>
  <si>
    <t>6</t>
  </si>
  <si>
    <t>ОГБУЗ "Буйская городская больница"</t>
  </si>
  <si>
    <t>4</t>
  </si>
  <si>
    <t>ОГБУЗ "Волгореченская городская больница"</t>
  </si>
  <si>
    <t>ОГБУЗ "Вохомская районная больница"</t>
  </si>
  <si>
    <t>ОГБУЗ "Гавриловская участковая больница"</t>
  </si>
  <si>
    <t>7</t>
  </si>
  <si>
    <t>ОГБУЗ "Галичская окружная больница"</t>
  </si>
  <si>
    <t>5</t>
  </si>
  <si>
    <t>ОГБУЗ "Городская больница г. Костромы"</t>
  </si>
  <si>
    <t>ОГБУЗ "Городская поликлиника взрослолых № 4 г. Костромы"</t>
  </si>
  <si>
    <t>ОГБУЗ "Кадыйская районная больница"</t>
  </si>
  <si>
    <t>ОГБУЗ "Кологривская районная больница"</t>
  </si>
  <si>
    <t>3</t>
  </si>
  <si>
    <t>ОГБУЗ "Костромская областная детская больница"</t>
  </si>
  <si>
    <t xml:space="preserve">ОГБУЗ "Костромская областная клиническая больница" </t>
  </si>
  <si>
    <t>8</t>
  </si>
  <si>
    <t>ОГБУЗ "Костромская областная стомотологическая поликлиника"</t>
  </si>
  <si>
    <t>ОГБУЗ "Костромской кардиологический диспансер"</t>
  </si>
  <si>
    <t>ОГБУЗ "Костромской областной госпиталь для ветеранов войн"</t>
  </si>
  <si>
    <t>10</t>
  </si>
  <si>
    <t>ОГБУЗ "Костромской онкологический диспансер"</t>
  </si>
  <si>
    <t>ОГБУЗ "Костромской центр специализированных видов помощи"</t>
  </si>
  <si>
    <t>ОГБУЗ "Красносельская районная больница"</t>
  </si>
  <si>
    <t>ОГБУЗ "Макарьевская районная больница"</t>
  </si>
  <si>
    <t>ОГБУЗ "Мантуровская окружная больница"</t>
  </si>
  <si>
    <t>ОГБУЗ "Межевская районная больница"</t>
  </si>
  <si>
    <t>ОГБУЗ "Нейская районная больница"</t>
  </si>
  <si>
    <t>ОГБУЗ "Нерехтская центральная районная больница"</t>
  </si>
  <si>
    <t>ОГБУЗ "Окружная больница Костромского округа № 1"</t>
  </si>
  <si>
    <t>ОГБУЗ "Окружная больница Костромского округа № 2"</t>
  </si>
  <si>
    <t>ОГБУЗ "Островская районная больница"</t>
  </si>
  <si>
    <t>ОГБУЗ "Павинская районная больница"</t>
  </si>
  <si>
    <t>ОГБУЗ "Парфеньевская районная больница"</t>
  </si>
  <si>
    <t>ОГБУЗ "Поназыревская районная больница"</t>
  </si>
  <si>
    <t>ОГБУЗ "Пыщугская районная больница"</t>
  </si>
  <si>
    <t>ОГБУЗ "Родильный дом г. Костромы"</t>
  </si>
  <si>
    <t>ОГБУЗ "Солигаличская районная больница"</t>
  </si>
  <si>
    <t xml:space="preserve">ОГБУЗ "Спасская участковая больница"                                                       </t>
  </si>
  <si>
    <t>ОГБУЗ "Стоматологическая поликлиника №1 города Костромы"</t>
  </si>
  <si>
    <t>ОГБУЗ "Стоматологическая поликлиника города Нерехты"</t>
  </si>
  <si>
    <t>2</t>
  </si>
  <si>
    <t>ОГБУЗ "Судиславская районная больница"</t>
  </si>
  <si>
    <t>ОГБУЗ "Сусанинская районная больница"</t>
  </si>
  <si>
    <t>ОГБУЗ "Центр восстановительной медицины и реабилитации для детей"</t>
  </si>
  <si>
    <t>ОГБУЗ "Центр матери и ребенка"</t>
  </si>
  <si>
    <t>ОГБУЗ "Чухломская центральная районная больница"</t>
  </si>
  <si>
    <t>ОГБУЗ "Шарьинская окружная больница им. Каверина В.Ф."</t>
  </si>
  <si>
    <t>Рейтинг на основе стат. показателей, рассчитанных в целом по МО</t>
  </si>
  <si>
    <t>Рейтинг по поликлинике, рассчитанный на основе стат. показателей</t>
  </si>
  <si>
    <t>Рейтинг по стационару, рассчитанный на основе стат. показателей</t>
  </si>
  <si>
    <t>Рейтинг на основе статистических показателей</t>
  </si>
  <si>
    <t>Рейтинг на основе социологических опросов</t>
  </si>
  <si>
    <t>Расчет рейтинга на основе статистических показателей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</si>
</sst>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u val="single"/>
      <sz val="18"/>
      <name val="Times New Roman"/>
      <family val="1"/>
    </font>
    <font>
      <b/>
      <sz val="2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2" fontId="3" fillId="6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2" fontId="3" fillId="6" borderId="20" xfId="0" applyNumberFormat="1" applyFont="1" applyFill="1" applyBorder="1" applyAlignment="1">
      <alignment horizontal="center" vertical="center" wrapText="1"/>
    </xf>
    <xf numFmtId="172" fontId="3" fillId="6" borderId="10" xfId="0" applyNumberFormat="1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172" fontId="3" fillId="6" borderId="21" xfId="0" applyNumberFormat="1" applyFont="1" applyFill="1" applyBorder="1" applyAlignment="1">
      <alignment horizontal="center" vertical="center" wrapText="1"/>
    </xf>
    <xf numFmtId="172" fontId="3" fillId="6" borderId="19" xfId="0" applyNumberFormat="1" applyFont="1" applyFill="1" applyBorder="1" applyAlignment="1">
      <alignment horizontal="center" vertical="center" wrapText="1"/>
    </xf>
    <xf numFmtId="172" fontId="3" fillId="6" borderId="20" xfId="0" applyNumberFormat="1" applyFont="1" applyFill="1" applyBorder="1" applyAlignment="1">
      <alignment horizontal="center" vertical="center" wrapText="1"/>
    </xf>
    <xf numFmtId="172" fontId="3" fillId="6" borderId="16" xfId="0" applyNumberFormat="1" applyFont="1" applyFill="1" applyBorder="1" applyAlignment="1">
      <alignment horizontal="center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top" wrapText="1"/>
    </xf>
    <xf numFmtId="172" fontId="1" fillId="2" borderId="10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172" fontId="1" fillId="2" borderId="19" xfId="0" applyNumberFormat="1" applyFont="1" applyFill="1" applyBorder="1" applyAlignment="1">
      <alignment horizontal="center" vertical="center" wrapText="1"/>
    </xf>
    <xf numFmtId="172" fontId="1" fillId="2" borderId="1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2" fontId="1" fillId="7" borderId="10" xfId="0" applyNumberFormat="1" applyFont="1" applyFill="1" applyBorder="1" applyAlignment="1">
      <alignment horizontal="center" vertical="center" wrapText="1"/>
    </xf>
    <xf numFmtId="2" fontId="1" fillId="7" borderId="18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" fillId="7" borderId="19" xfId="0" applyNumberFormat="1" applyFont="1" applyFill="1" applyBorder="1" applyAlignment="1">
      <alignment horizontal="center" vertical="center" wrapText="1"/>
    </xf>
    <xf numFmtId="172" fontId="1" fillId="7" borderId="19" xfId="0" applyNumberFormat="1" applyFont="1" applyFill="1" applyBorder="1" applyAlignment="1">
      <alignment horizontal="center" vertical="center" wrapText="1"/>
    </xf>
    <xf numFmtId="172" fontId="1" fillId="7" borderId="18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1" fillId="7" borderId="0" xfId="0" applyFont="1" applyFill="1" applyAlignment="1">
      <alignment horizontal="center" vertical="center" wrapText="1"/>
    </xf>
    <xf numFmtId="172" fontId="1" fillId="5" borderId="10" xfId="0" applyNumberFormat="1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2" fontId="1" fillId="5" borderId="19" xfId="0" applyNumberFormat="1" applyFont="1" applyFill="1" applyBorder="1" applyAlignment="1">
      <alignment horizontal="center" vertical="center" wrapText="1"/>
    </xf>
    <xf numFmtId="172" fontId="1" fillId="5" borderId="19" xfId="0" applyNumberFormat="1" applyFont="1" applyFill="1" applyBorder="1" applyAlignment="1">
      <alignment horizontal="center" vertical="center" wrapText="1"/>
    </xf>
    <xf numFmtId="172" fontId="58" fillId="5" borderId="19" xfId="0" applyNumberFormat="1" applyFont="1" applyFill="1" applyBorder="1" applyAlignment="1">
      <alignment horizontal="center" vertical="center" wrapText="1"/>
    </xf>
    <xf numFmtId="172" fontId="1" fillId="5" borderId="18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 wrapText="1"/>
    </xf>
    <xf numFmtId="172" fontId="1" fillId="5" borderId="0" xfId="0" applyNumberFormat="1" applyFont="1" applyFill="1" applyAlignment="1">
      <alignment vertical="top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172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172" fontId="1" fillId="3" borderId="25" xfId="0" applyNumberFormat="1" applyFont="1" applyFill="1" applyBorder="1" applyAlignment="1">
      <alignment horizontal="center" vertical="center" wrapText="1"/>
    </xf>
    <xf numFmtId="172" fontId="1" fillId="3" borderId="23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2" fontId="1" fillId="12" borderId="10" xfId="0" applyNumberFormat="1" applyFont="1" applyFill="1" applyBorder="1" applyAlignment="1">
      <alignment horizontal="center" vertical="center" wrapText="1"/>
    </xf>
    <xf numFmtId="2" fontId="1" fillId="12" borderId="19" xfId="0" applyNumberFormat="1" applyFont="1" applyFill="1" applyBorder="1" applyAlignment="1">
      <alignment horizontal="center" vertical="center" wrapText="1"/>
    </xf>
    <xf numFmtId="0" fontId="1" fillId="12" borderId="0" xfId="0" applyFont="1" applyFill="1" applyAlignment="1">
      <alignment vertical="top" wrapText="1"/>
    </xf>
    <xf numFmtId="2" fontId="1" fillId="8" borderId="10" xfId="0" applyNumberFormat="1" applyFont="1" applyFill="1" applyBorder="1" applyAlignment="1">
      <alignment horizontal="center" vertical="center" wrapText="1"/>
    </xf>
    <xf numFmtId="2" fontId="1" fillId="8" borderId="1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top" wrapText="1"/>
    </xf>
    <xf numFmtId="2" fontId="1" fillId="13" borderId="10" xfId="0" applyNumberFormat="1" applyFont="1" applyFill="1" applyBorder="1" applyAlignment="1">
      <alignment horizontal="center" vertical="center" wrapText="1"/>
    </xf>
    <xf numFmtId="2" fontId="1" fillId="13" borderId="19" xfId="0" applyNumberFormat="1" applyFont="1" applyFill="1" applyBorder="1" applyAlignment="1">
      <alignment horizontal="center" vertical="center" wrapText="1"/>
    </xf>
    <xf numFmtId="0" fontId="1" fillId="13" borderId="0" xfId="0" applyFont="1" applyFill="1" applyAlignment="1">
      <alignment vertical="top" wrapText="1"/>
    </xf>
    <xf numFmtId="2" fontId="1" fillId="11" borderId="10" xfId="0" applyNumberFormat="1" applyFont="1" applyFill="1" applyBorder="1" applyAlignment="1">
      <alignment horizontal="center" vertical="center" wrapText="1"/>
    </xf>
    <xf numFmtId="2" fontId="1" fillId="11" borderId="19" xfId="0" applyNumberFormat="1" applyFont="1" applyFill="1" applyBorder="1" applyAlignment="1">
      <alignment horizontal="center" vertical="center" wrapText="1"/>
    </xf>
    <xf numFmtId="0" fontId="1" fillId="11" borderId="0" xfId="0" applyFont="1" applyFill="1" applyAlignment="1">
      <alignment vertical="top" wrapText="1"/>
    </xf>
    <xf numFmtId="2" fontId="1" fillId="9" borderId="10" xfId="0" applyNumberFormat="1" applyFont="1" applyFill="1" applyBorder="1" applyAlignment="1">
      <alignment horizontal="center" vertical="center" wrapText="1"/>
    </xf>
    <xf numFmtId="2" fontId="1" fillId="9" borderId="19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1" fillId="19" borderId="11" xfId="0" applyFont="1" applyFill="1" applyBorder="1" applyAlignment="1">
      <alignment vertical="center" wrapText="1"/>
    </xf>
    <xf numFmtId="0" fontId="1" fillId="19" borderId="26" xfId="0" applyFont="1" applyFill="1" applyBorder="1" applyAlignment="1">
      <alignment vertical="center" wrapText="1"/>
    </xf>
    <xf numFmtId="0" fontId="1" fillId="19" borderId="26" xfId="0" applyFont="1" applyFill="1" applyBorder="1" applyAlignment="1">
      <alignment vertical="top" wrapText="1"/>
    </xf>
    <xf numFmtId="0" fontId="2" fillId="19" borderId="13" xfId="0" applyFont="1" applyFill="1" applyBorder="1" applyAlignment="1">
      <alignment vertical="center" wrapText="1"/>
    </xf>
    <xf numFmtId="0" fontId="2" fillId="19" borderId="27" xfId="0" applyFont="1" applyFill="1" applyBorder="1" applyAlignment="1">
      <alignment vertical="center" wrapText="1"/>
    </xf>
    <xf numFmtId="0" fontId="1" fillId="19" borderId="27" xfId="0" applyFont="1" applyFill="1" applyBorder="1" applyAlignment="1">
      <alignment vertical="top" wrapText="1"/>
    </xf>
    <xf numFmtId="2" fontId="3" fillId="19" borderId="27" xfId="0" applyNumberFormat="1" applyFont="1" applyFill="1" applyBorder="1" applyAlignment="1">
      <alignment horizontal="center" vertical="center" wrapText="1"/>
    </xf>
    <xf numFmtId="2" fontId="1" fillId="19" borderId="27" xfId="0" applyNumberFormat="1" applyFont="1" applyFill="1" applyBorder="1" applyAlignment="1">
      <alignment horizontal="center" vertical="center" wrapText="1"/>
    </xf>
    <xf numFmtId="2" fontId="2" fillId="19" borderId="27" xfId="0" applyNumberFormat="1" applyFont="1" applyFill="1" applyBorder="1" applyAlignment="1">
      <alignment horizontal="center" vertical="center" wrapText="1"/>
    </xf>
    <xf numFmtId="2" fontId="2" fillId="19" borderId="27" xfId="0" applyNumberFormat="1" applyFont="1" applyFill="1" applyBorder="1" applyAlignment="1">
      <alignment vertical="center" wrapText="1"/>
    </xf>
    <xf numFmtId="0" fontId="1" fillId="19" borderId="13" xfId="0" applyFont="1" applyFill="1" applyBorder="1" applyAlignment="1">
      <alignment vertical="center" wrapText="1"/>
    </xf>
    <xf numFmtId="0" fontId="1" fillId="19" borderId="27" xfId="0" applyFont="1" applyFill="1" applyBorder="1" applyAlignment="1">
      <alignment vertical="center" wrapText="1"/>
    </xf>
    <xf numFmtId="0" fontId="4" fillId="19" borderId="26" xfId="0" applyFont="1" applyFill="1" applyBorder="1" applyAlignment="1">
      <alignment vertical="center" wrapText="1"/>
    </xf>
    <xf numFmtId="2" fontId="4" fillId="19" borderId="26" xfId="0" applyNumberFormat="1" applyFont="1" applyFill="1" applyBorder="1" applyAlignment="1">
      <alignment vertical="center" wrapText="1"/>
    </xf>
    <xf numFmtId="0" fontId="1" fillId="19" borderId="26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2" fontId="4" fillId="14" borderId="28" xfId="0" applyNumberFormat="1" applyFont="1" applyFill="1" applyBorder="1" applyAlignment="1">
      <alignment vertical="center" wrapText="1"/>
    </xf>
    <xf numFmtId="2" fontId="4" fillId="14" borderId="26" xfId="0" applyNumberFormat="1" applyFont="1" applyFill="1" applyBorder="1" applyAlignment="1">
      <alignment vertical="center" wrapText="1"/>
    </xf>
    <xf numFmtId="2" fontId="4" fillId="14" borderId="29" xfId="0" applyNumberFormat="1" applyFont="1" applyFill="1" applyBorder="1" applyAlignment="1">
      <alignment vertical="center" wrapText="1"/>
    </xf>
    <xf numFmtId="0" fontId="1" fillId="14" borderId="26" xfId="0" applyFont="1" applyFill="1" applyBorder="1" applyAlignment="1">
      <alignment horizontal="center" vertical="top" wrapText="1"/>
    </xf>
    <xf numFmtId="0" fontId="1" fillId="14" borderId="26" xfId="0" applyFont="1" applyFill="1" applyBorder="1" applyAlignment="1">
      <alignment vertical="top" wrapText="1"/>
    </xf>
    <xf numFmtId="0" fontId="1" fillId="15" borderId="27" xfId="0" applyFont="1" applyFill="1" applyBorder="1" applyAlignment="1">
      <alignment vertical="top" wrapText="1"/>
    </xf>
    <xf numFmtId="0" fontId="1" fillId="15" borderId="30" xfId="0" applyFont="1" applyFill="1" applyBorder="1" applyAlignment="1">
      <alignment vertical="top" wrapText="1"/>
    </xf>
    <xf numFmtId="0" fontId="1" fillId="15" borderId="31" xfId="0" applyFont="1" applyFill="1" applyBorder="1" applyAlignment="1">
      <alignment vertical="top" wrapText="1"/>
    </xf>
    <xf numFmtId="0" fontId="1" fillId="15" borderId="31" xfId="0" applyFont="1" applyFill="1" applyBorder="1" applyAlignment="1">
      <alignment horizontal="center" vertical="center" wrapText="1"/>
    </xf>
    <xf numFmtId="0" fontId="1" fillId="15" borderId="32" xfId="0" applyFont="1" applyFill="1" applyBorder="1" applyAlignment="1">
      <alignment vertical="top" wrapText="1"/>
    </xf>
    <xf numFmtId="0" fontId="1" fillId="15" borderId="27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left" vertical="center" wrapText="1"/>
    </xf>
    <xf numFmtId="172" fontId="3" fillId="6" borderId="1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11" borderId="16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14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2" fontId="4" fillId="15" borderId="1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vertical="center" wrapText="1"/>
    </xf>
    <xf numFmtId="0" fontId="12" fillId="0" borderId="0" xfId="52" applyFont="1">
      <alignment/>
      <protection/>
    </xf>
    <xf numFmtId="0" fontId="13" fillId="7" borderId="33" xfId="53" applyFont="1" applyFill="1" applyBorder="1" applyAlignment="1">
      <alignment horizontal="center" vertical="center" textRotation="90" wrapText="1"/>
      <protection/>
    </xf>
    <xf numFmtId="0" fontId="13" fillId="7" borderId="34" xfId="53" applyFont="1" applyFill="1" applyBorder="1" applyAlignment="1">
      <alignment horizontal="center" vertical="center" textRotation="90" wrapText="1"/>
      <protection/>
    </xf>
    <xf numFmtId="0" fontId="13" fillId="6" borderId="33" xfId="53" applyFont="1" applyFill="1" applyBorder="1" applyAlignment="1">
      <alignment horizontal="center" vertical="center" textRotation="90" wrapText="1"/>
      <protection/>
    </xf>
    <xf numFmtId="0" fontId="13" fillId="6" borderId="34" xfId="53" applyFont="1" applyFill="1" applyBorder="1" applyAlignment="1">
      <alignment horizontal="center" vertical="center" textRotation="90" wrapText="1"/>
      <protection/>
    </xf>
    <xf numFmtId="0" fontId="13" fillId="5" borderId="33" xfId="53" applyFont="1" applyFill="1" applyBorder="1" applyAlignment="1">
      <alignment horizontal="center" vertical="center" textRotation="90" wrapText="1"/>
      <protection/>
    </xf>
    <xf numFmtId="0" fontId="13" fillId="5" borderId="34" xfId="53" applyFont="1" applyFill="1" applyBorder="1" applyAlignment="1">
      <alignment horizontal="center" vertical="center" textRotation="90" wrapText="1"/>
      <protection/>
    </xf>
    <xf numFmtId="0" fontId="13" fillId="4" borderId="33" xfId="53" applyFont="1" applyFill="1" applyBorder="1" applyAlignment="1">
      <alignment horizontal="center" vertical="center" textRotation="90" wrapText="1"/>
      <protection/>
    </xf>
    <xf numFmtId="0" fontId="13" fillId="4" borderId="34" xfId="53" applyFont="1" applyFill="1" applyBorder="1" applyAlignment="1">
      <alignment horizontal="center" vertical="center" textRotation="90" wrapText="1"/>
      <protection/>
    </xf>
    <xf numFmtId="0" fontId="14" fillId="3" borderId="33" xfId="53" applyFont="1" applyFill="1" applyBorder="1" applyAlignment="1">
      <alignment horizontal="center" vertical="center" textRotation="90" wrapText="1"/>
      <protection/>
    </xf>
    <xf numFmtId="0" fontId="13" fillId="3" borderId="34" xfId="53" applyFont="1" applyFill="1" applyBorder="1" applyAlignment="1">
      <alignment horizontal="center" vertical="center" textRotation="90" wrapText="1"/>
      <protection/>
    </xf>
    <xf numFmtId="0" fontId="14" fillId="2" borderId="33" xfId="53" applyFont="1" applyFill="1" applyBorder="1" applyAlignment="1">
      <alignment horizontal="center" vertical="center" textRotation="90" wrapText="1"/>
      <protection/>
    </xf>
    <xf numFmtId="0" fontId="13" fillId="2" borderId="34" xfId="53" applyFont="1" applyFill="1" applyBorder="1" applyAlignment="1">
      <alignment horizontal="center" vertical="center" textRotation="90" wrapText="1"/>
      <protection/>
    </xf>
    <xf numFmtId="0" fontId="6" fillId="33" borderId="35" xfId="53" applyFont="1" applyFill="1" applyBorder="1" applyAlignment="1">
      <alignment horizontal="center" vertical="center" wrapText="1"/>
      <protection/>
    </xf>
    <xf numFmtId="0" fontId="13" fillId="4" borderId="36" xfId="53" applyFont="1" applyFill="1" applyBorder="1" applyAlignment="1">
      <alignment horizontal="center" vertical="center" textRotation="90" wrapText="1"/>
      <protection/>
    </xf>
    <xf numFmtId="0" fontId="14" fillId="0" borderId="0" xfId="52" applyFont="1">
      <alignment/>
      <protection/>
    </xf>
    <xf numFmtId="0" fontId="14" fillId="0" borderId="19" xfId="52" applyFont="1" applyBorder="1" applyAlignment="1">
      <alignment horizontal="center"/>
      <protection/>
    </xf>
    <xf numFmtId="0" fontId="14" fillId="34" borderId="14" xfId="52" applyFont="1" applyFill="1" applyBorder="1" applyAlignment="1">
      <alignment horizontal="left" vertical="center"/>
      <protection/>
    </xf>
    <xf numFmtId="0" fontId="14" fillId="35" borderId="37" xfId="52" applyFont="1" applyFill="1" applyBorder="1" applyAlignment="1">
      <alignment horizontal="center" vertical="center"/>
      <protection/>
    </xf>
    <xf numFmtId="1" fontId="14" fillId="7" borderId="20" xfId="52" applyNumberFormat="1" applyFont="1" applyFill="1" applyBorder="1" applyAlignment="1">
      <alignment horizontal="center" vertical="center"/>
      <protection/>
    </xf>
    <xf numFmtId="49" fontId="14" fillId="7" borderId="23" xfId="52" applyNumberFormat="1" applyFont="1" applyFill="1" applyBorder="1" applyAlignment="1">
      <alignment horizontal="center" vertical="center"/>
      <protection/>
    </xf>
    <xf numFmtId="1" fontId="14" fillId="6" borderId="20" xfId="52" applyNumberFormat="1" applyFont="1" applyFill="1" applyBorder="1" applyAlignment="1">
      <alignment horizontal="center" vertical="center"/>
      <protection/>
    </xf>
    <xf numFmtId="1" fontId="14" fillId="6" borderId="23" xfId="52" applyNumberFormat="1" applyFont="1" applyFill="1" applyBorder="1" applyAlignment="1">
      <alignment horizontal="center" vertical="center"/>
      <protection/>
    </xf>
    <xf numFmtId="1" fontId="14" fillId="5" borderId="20" xfId="52" applyNumberFormat="1" applyFont="1" applyFill="1" applyBorder="1" applyAlignment="1">
      <alignment horizontal="center" vertical="center"/>
      <protection/>
    </xf>
    <xf numFmtId="1" fontId="14" fillId="5" borderId="23" xfId="52" applyNumberFormat="1" applyFont="1" applyFill="1" applyBorder="1" applyAlignment="1">
      <alignment horizontal="center" vertical="center"/>
      <protection/>
    </xf>
    <xf numFmtId="1" fontId="14" fillId="4" borderId="20" xfId="52" applyNumberFormat="1" applyFont="1" applyFill="1" applyBorder="1" applyAlignment="1">
      <alignment horizontal="center" vertical="center"/>
      <protection/>
    </xf>
    <xf numFmtId="1" fontId="14" fillId="4" borderId="23" xfId="52" applyNumberFormat="1" applyFont="1" applyFill="1" applyBorder="1" applyAlignment="1">
      <alignment horizontal="center" vertical="center"/>
      <protection/>
    </xf>
    <xf numFmtId="1" fontId="14" fillId="3" borderId="20" xfId="52" applyNumberFormat="1" applyFont="1" applyFill="1" applyBorder="1" applyAlignment="1">
      <alignment horizontal="center" vertical="center"/>
      <protection/>
    </xf>
    <xf numFmtId="1" fontId="14" fillId="3" borderId="23" xfId="52" applyNumberFormat="1" applyFont="1" applyFill="1" applyBorder="1" applyAlignment="1">
      <alignment horizontal="center" vertical="center"/>
      <protection/>
    </xf>
    <xf numFmtId="1" fontId="14" fillId="2" borderId="20" xfId="52" applyNumberFormat="1" applyFont="1" applyFill="1" applyBorder="1" applyAlignment="1">
      <alignment horizontal="center" vertical="center"/>
      <protection/>
    </xf>
    <xf numFmtId="1" fontId="14" fillId="2" borderId="23" xfId="52" applyNumberFormat="1" applyFont="1" applyFill="1" applyBorder="1" applyAlignment="1">
      <alignment horizontal="center" vertical="center"/>
      <protection/>
    </xf>
    <xf numFmtId="172" fontId="10" fillId="33" borderId="38" xfId="52" applyNumberFormat="1" applyFont="1" applyFill="1" applyBorder="1" applyAlignment="1">
      <alignment horizontal="center" vertical="center"/>
      <protection/>
    </xf>
    <xf numFmtId="1" fontId="14" fillId="35" borderId="39" xfId="52" applyNumberFormat="1" applyFont="1" applyFill="1" applyBorder="1" applyAlignment="1">
      <alignment horizontal="center" vertical="center"/>
      <protection/>
    </xf>
    <xf numFmtId="1" fontId="14" fillId="7" borderId="23" xfId="52" applyNumberFormat="1" applyFont="1" applyFill="1" applyBorder="1" applyAlignment="1">
      <alignment horizontal="center" vertical="center"/>
      <protection/>
    </xf>
    <xf numFmtId="1" fontId="14" fillId="4" borderId="40" xfId="52" applyNumberFormat="1" applyFont="1" applyFill="1" applyBorder="1" applyAlignment="1">
      <alignment horizontal="center" vertical="center"/>
      <protection/>
    </xf>
    <xf numFmtId="1" fontId="14" fillId="3" borderId="23" xfId="52" applyNumberFormat="1" applyFont="1" applyFill="1" applyBorder="1" applyAlignment="1">
      <alignment horizontal="center"/>
      <protection/>
    </xf>
    <xf numFmtId="1" fontId="13" fillId="2" borderId="23" xfId="52" applyNumberFormat="1" applyFont="1" applyFill="1" applyBorder="1" applyAlignment="1">
      <alignment horizontal="center"/>
      <protection/>
    </xf>
    <xf numFmtId="172" fontId="6" fillId="33" borderId="40" xfId="52" applyNumberFormat="1" applyFont="1" applyFill="1" applyBorder="1" applyAlignment="1">
      <alignment horizontal="center"/>
      <protection/>
    </xf>
    <xf numFmtId="2" fontId="16" fillId="0" borderId="35" xfId="52" applyNumberFormat="1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/>
      <protection/>
    </xf>
    <xf numFmtId="0" fontId="14" fillId="34" borderId="13" xfId="52" applyFont="1" applyFill="1" applyBorder="1" applyAlignment="1">
      <alignment horizontal="left" vertical="center"/>
      <protection/>
    </xf>
    <xf numFmtId="0" fontId="14" fillId="35" borderId="38" xfId="52" applyFont="1" applyFill="1" applyBorder="1" applyAlignment="1">
      <alignment horizontal="center" vertical="center"/>
      <protection/>
    </xf>
    <xf numFmtId="1" fontId="14" fillId="35" borderId="27" xfId="52" applyNumberFormat="1" applyFont="1" applyFill="1" applyBorder="1" applyAlignment="1">
      <alignment horizontal="center" vertical="center"/>
      <protection/>
    </xf>
    <xf numFmtId="0" fontId="14" fillId="35" borderId="41" xfId="52" applyFont="1" applyFill="1" applyBorder="1" applyAlignment="1">
      <alignment horizontal="center" vertical="center"/>
      <protection/>
    </xf>
    <xf numFmtId="1" fontId="14" fillId="7" borderId="42" xfId="52" applyNumberFormat="1" applyFont="1" applyFill="1" applyBorder="1" applyAlignment="1">
      <alignment horizontal="center" vertical="center"/>
      <protection/>
    </xf>
    <xf numFmtId="49" fontId="14" fillId="7" borderId="43" xfId="52" applyNumberFormat="1" applyFont="1" applyFill="1" applyBorder="1" applyAlignment="1">
      <alignment horizontal="center" vertical="center"/>
      <protection/>
    </xf>
    <xf numFmtId="1" fontId="14" fillId="6" borderId="42" xfId="52" applyNumberFormat="1" applyFont="1" applyFill="1" applyBorder="1" applyAlignment="1">
      <alignment horizontal="center" vertical="center"/>
      <protection/>
    </xf>
    <xf numFmtId="1" fontId="14" fillId="6" borderId="43" xfId="52" applyNumberFormat="1" applyFont="1" applyFill="1" applyBorder="1" applyAlignment="1">
      <alignment horizontal="center" vertical="center"/>
      <protection/>
    </xf>
    <xf numFmtId="1" fontId="14" fillId="5" borderId="42" xfId="52" applyNumberFormat="1" applyFont="1" applyFill="1" applyBorder="1" applyAlignment="1">
      <alignment horizontal="center" vertical="center"/>
      <protection/>
    </xf>
    <xf numFmtId="1" fontId="14" fillId="5" borderId="43" xfId="52" applyNumberFormat="1" applyFont="1" applyFill="1" applyBorder="1" applyAlignment="1">
      <alignment horizontal="center" vertical="center"/>
      <protection/>
    </xf>
    <xf numFmtId="1" fontId="14" fillId="4" borderId="42" xfId="52" applyNumberFormat="1" applyFont="1" applyFill="1" applyBorder="1" applyAlignment="1">
      <alignment horizontal="center" vertical="center"/>
      <protection/>
    </xf>
    <xf numFmtId="1" fontId="14" fillId="4" borderId="43" xfId="52" applyNumberFormat="1" applyFont="1" applyFill="1" applyBorder="1" applyAlignment="1">
      <alignment horizontal="center" vertical="center"/>
      <protection/>
    </xf>
    <xf numFmtId="1" fontId="14" fillId="3" borderId="42" xfId="52" applyNumberFormat="1" applyFont="1" applyFill="1" applyBorder="1" applyAlignment="1">
      <alignment horizontal="center" vertical="center"/>
      <protection/>
    </xf>
    <xf numFmtId="1" fontId="14" fillId="3" borderId="43" xfId="52" applyNumberFormat="1" applyFont="1" applyFill="1" applyBorder="1" applyAlignment="1">
      <alignment horizontal="center" vertical="center"/>
      <protection/>
    </xf>
    <xf numFmtId="1" fontId="14" fillId="2" borderId="42" xfId="52" applyNumberFormat="1" applyFont="1" applyFill="1" applyBorder="1" applyAlignment="1">
      <alignment horizontal="center" vertical="center"/>
      <protection/>
    </xf>
    <xf numFmtId="1" fontId="14" fillId="2" borderId="43" xfId="52" applyNumberFormat="1" applyFont="1" applyFill="1" applyBorder="1" applyAlignment="1">
      <alignment horizontal="center" vertical="center"/>
      <protection/>
    </xf>
    <xf numFmtId="172" fontId="10" fillId="33" borderId="41" xfId="52" applyNumberFormat="1" applyFont="1" applyFill="1" applyBorder="1" applyAlignment="1">
      <alignment horizontal="center" vertical="center"/>
      <protection/>
    </xf>
    <xf numFmtId="1" fontId="14" fillId="7" borderId="43" xfId="52" applyNumberFormat="1" applyFont="1" applyFill="1" applyBorder="1" applyAlignment="1">
      <alignment horizontal="center" vertical="center"/>
      <protection/>
    </xf>
    <xf numFmtId="1" fontId="14" fillId="4" borderId="30" xfId="52" applyNumberFormat="1" applyFont="1" applyFill="1" applyBorder="1" applyAlignment="1">
      <alignment horizontal="center" vertical="center"/>
      <protection/>
    </xf>
    <xf numFmtId="1" fontId="14" fillId="3" borderId="43" xfId="52" applyNumberFormat="1" applyFont="1" applyFill="1" applyBorder="1" applyAlignment="1">
      <alignment horizontal="center"/>
      <protection/>
    </xf>
    <xf numFmtId="1" fontId="13" fillId="2" borderId="43" xfId="52" applyNumberFormat="1" applyFont="1" applyFill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0" fillId="0" borderId="0" xfId="0" applyAlignment="1">
      <alignment wrapText="1"/>
    </xf>
    <xf numFmtId="0" fontId="59" fillId="0" borderId="11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2" fontId="0" fillId="2" borderId="10" xfId="0" applyNumberForma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2" fontId="0" fillId="6" borderId="10" xfId="0" applyNumberForma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2" fontId="19" fillId="2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2" fontId="19" fillId="6" borderId="10" xfId="0" applyNumberFormat="1" applyFont="1" applyFill="1" applyBorder="1" applyAlignment="1">
      <alignment horizontal="center" vertical="center"/>
    </xf>
    <xf numFmtId="2" fontId="20" fillId="1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2" fontId="3" fillId="6" borderId="21" xfId="0" applyNumberFormat="1" applyFont="1" applyFill="1" applyBorder="1" applyAlignment="1">
      <alignment horizontal="center" vertical="center" wrapText="1"/>
    </xf>
    <xf numFmtId="2" fontId="3" fillId="6" borderId="19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vertical="center" wrapText="1"/>
    </xf>
    <xf numFmtId="0" fontId="2" fillId="19" borderId="39" xfId="0" applyFont="1" applyFill="1" applyBorder="1" applyAlignment="1">
      <alignment vertical="center" wrapText="1"/>
    </xf>
    <xf numFmtId="0" fontId="2" fillId="19" borderId="39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vertical="center" wrapText="1"/>
    </xf>
    <xf numFmtId="0" fontId="7" fillId="14" borderId="26" xfId="0" applyFont="1" applyFill="1" applyBorder="1" applyAlignment="1">
      <alignment vertical="center" wrapText="1"/>
    </xf>
    <xf numFmtId="2" fontId="3" fillId="14" borderId="28" xfId="0" applyNumberFormat="1" applyFont="1" applyFill="1" applyBorder="1" applyAlignment="1">
      <alignment horizontal="center" vertical="center" wrapText="1"/>
    </xf>
    <xf numFmtId="2" fontId="3" fillId="14" borderId="26" xfId="0" applyNumberFormat="1" applyFont="1" applyFill="1" applyBorder="1" applyAlignment="1">
      <alignment horizontal="center" vertical="center" wrapText="1"/>
    </xf>
    <xf numFmtId="2" fontId="8" fillId="14" borderId="26" xfId="0" applyNumberFormat="1" applyFont="1" applyFill="1" applyBorder="1" applyAlignment="1">
      <alignment horizontal="center" vertical="center" wrapText="1"/>
    </xf>
    <xf numFmtId="2" fontId="1" fillId="14" borderId="26" xfId="0" applyNumberFormat="1" applyFont="1" applyFill="1" applyBorder="1" applyAlignment="1">
      <alignment horizontal="center" vertical="center" wrapText="1"/>
    </xf>
    <xf numFmtId="2" fontId="8" fillId="14" borderId="29" xfId="0" applyNumberFormat="1" applyFont="1" applyFill="1" applyBorder="1" applyAlignment="1">
      <alignment horizontal="center" vertical="center" wrapText="1"/>
    </xf>
    <xf numFmtId="2" fontId="1" fillId="14" borderId="26" xfId="0" applyNumberFormat="1" applyFont="1" applyFill="1" applyBorder="1" applyAlignment="1">
      <alignment horizontal="center" vertical="top" wrapText="1"/>
    </xf>
    <xf numFmtId="2" fontId="1" fillId="14" borderId="18" xfId="0" applyNumberFormat="1" applyFont="1" applyFill="1" applyBorder="1" applyAlignment="1">
      <alignment horizontal="center" vertical="center" wrapText="1"/>
    </xf>
    <xf numFmtId="2" fontId="3" fillId="19" borderId="26" xfId="0" applyNumberFormat="1" applyFont="1" applyFill="1" applyBorder="1" applyAlignment="1">
      <alignment horizontal="center" vertical="center" wrapText="1"/>
    </xf>
    <xf numFmtId="2" fontId="1" fillId="19" borderId="26" xfId="0" applyNumberFormat="1" applyFont="1" applyFill="1" applyBorder="1" applyAlignment="1">
      <alignment horizontal="center" vertical="center" wrapText="1"/>
    </xf>
    <xf numFmtId="2" fontId="1" fillId="19" borderId="26" xfId="0" applyNumberFormat="1" applyFont="1" applyFill="1" applyBorder="1" applyAlignment="1">
      <alignment vertical="center" wrapText="1"/>
    </xf>
    <xf numFmtId="0" fontId="9" fillId="14" borderId="26" xfId="0" applyFont="1" applyFill="1" applyBorder="1" applyAlignment="1">
      <alignment vertical="center" wrapText="1"/>
    </xf>
    <xf numFmtId="2" fontId="1" fillId="14" borderId="28" xfId="0" applyNumberFormat="1" applyFont="1" applyFill="1" applyBorder="1" applyAlignment="1">
      <alignment vertical="center" wrapText="1"/>
    </xf>
    <xf numFmtId="2" fontId="1" fillId="14" borderId="26" xfId="0" applyNumberFormat="1" applyFont="1" applyFill="1" applyBorder="1" applyAlignment="1">
      <alignment vertical="center" wrapText="1"/>
    </xf>
    <xf numFmtId="2" fontId="1" fillId="14" borderId="29" xfId="0" applyNumberFormat="1" applyFont="1" applyFill="1" applyBorder="1" applyAlignment="1">
      <alignment vertical="center" wrapText="1"/>
    </xf>
    <xf numFmtId="0" fontId="4" fillId="19" borderId="27" xfId="0" applyFont="1" applyFill="1" applyBorder="1" applyAlignment="1">
      <alignment vertical="center" wrapText="1"/>
    </xf>
    <xf numFmtId="2" fontId="4" fillId="19" borderId="27" xfId="0" applyNumberFormat="1" applyFont="1" applyFill="1" applyBorder="1" applyAlignment="1">
      <alignment vertical="center" wrapText="1"/>
    </xf>
    <xf numFmtId="0" fontId="1" fillId="19" borderId="2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1" fillId="19" borderId="16" xfId="0" applyFont="1" applyFill="1" applyBorder="1" applyAlignment="1">
      <alignment vertical="center" wrapText="1"/>
    </xf>
    <xf numFmtId="0" fontId="2" fillId="19" borderId="15" xfId="0" applyFont="1" applyFill="1" applyBorder="1" applyAlignment="1">
      <alignment vertical="center" wrapText="1"/>
    </xf>
    <xf numFmtId="2" fontId="1" fillId="19" borderId="17" xfId="0" applyNumberFormat="1" applyFont="1" applyFill="1" applyBorder="1" applyAlignment="1">
      <alignment vertical="center" wrapText="1"/>
    </xf>
    <xf numFmtId="2" fontId="2" fillId="19" borderId="16" xfId="0" applyNumberFormat="1" applyFont="1" applyFill="1" applyBorder="1" applyAlignment="1">
      <alignment vertical="center" wrapText="1"/>
    </xf>
    <xf numFmtId="0" fontId="1" fillId="19" borderId="17" xfId="0" applyFont="1" applyFill="1" applyBorder="1" applyAlignment="1">
      <alignment vertical="top" wrapText="1"/>
    </xf>
    <xf numFmtId="0" fontId="1" fillId="19" borderId="16" xfId="0" applyFont="1" applyFill="1" applyBorder="1" applyAlignment="1">
      <alignment vertical="top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9" fillId="0" borderId="18" xfId="0" applyFont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textRotation="90" wrapText="1"/>
    </xf>
    <xf numFmtId="0" fontId="1" fillId="8" borderId="10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12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6" borderId="2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0" fillId="34" borderId="47" xfId="53" applyFont="1" applyFill="1" applyBorder="1" applyAlignment="1">
      <alignment horizontal="center" vertical="center"/>
      <protection/>
    </xf>
    <xf numFmtId="0" fontId="10" fillId="34" borderId="48" xfId="53" applyFont="1" applyFill="1" applyBorder="1" applyAlignment="1">
      <alignment horizontal="center" vertical="center"/>
      <protection/>
    </xf>
    <xf numFmtId="0" fontId="10" fillId="34" borderId="49" xfId="53" applyFont="1" applyFill="1" applyBorder="1" applyAlignment="1">
      <alignment horizontal="center" vertical="center"/>
      <protection/>
    </xf>
    <xf numFmtId="0" fontId="13" fillId="0" borderId="50" xfId="52" applyFont="1" applyBorder="1" applyAlignment="1">
      <alignment horizontal="center" vertical="center" wrapText="1"/>
      <protection/>
    </xf>
    <xf numFmtId="0" fontId="13" fillId="0" borderId="51" xfId="52" applyFont="1" applyBorder="1" applyAlignment="1">
      <alignment horizontal="center" vertical="center" wrapText="1"/>
      <protection/>
    </xf>
    <xf numFmtId="0" fontId="6" fillId="0" borderId="52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13" fillId="35" borderId="53" xfId="53" applyFont="1" applyFill="1" applyBorder="1" applyAlignment="1">
      <alignment horizontal="center" vertical="center" textRotation="90" wrapText="1"/>
      <protection/>
    </xf>
    <xf numFmtId="0" fontId="13" fillId="35" borderId="50" xfId="53" applyFont="1" applyFill="1" applyBorder="1" applyAlignment="1">
      <alignment horizontal="center" vertical="center" textRotation="90" wrapText="1"/>
      <protection/>
    </xf>
    <xf numFmtId="0" fontId="13" fillId="35" borderId="51" xfId="53" applyFont="1" applyFill="1" applyBorder="1" applyAlignment="1">
      <alignment horizontal="center" vertical="center" textRotation="90" wrapText="1"/>
      <protection/>
    </xf>
    <xf numFmtId="0" fontId="6" fillId="0" borderId="54" xfId="53" applyFont="1" applyBorder="1" applyAlignment="1">
      <alignment horizontal="center" vertical="center" wrapText="1"/>
      <protection/>
    </xf>
    <xf numFmtId="0" fontId="6" fillId="0" borderId="55" xfId="53" applyFont="1" applyBorder="1" applyAlignment="1">
      <alignment horizontal="center" vertical="center" wrapText="1"/>
      <protection/>
    </xf>
    <xf numFmtId="0" fontId="6" fillId="0" borderId="56" xfId="53" applyFont="1" applyBorder="1" applyAlignment="1">
      <alignment horizontal="center" vertical="center" wrapText="1"/>
      <protection/>
    </xf>
    <xf numFmtId="0" fontId="13" fillId="35" borderId="54" xfId="53" applyFont="1" applyFill="1" applyBorder="1" applyAlignment="1">
      <alignment horizontal="center" vertical="center" textRotation="90" wrapText="1"/>
      <protection/>
    </xf>
    <xf numFmtId="0" fontId="10" fillId="0" borderId="53" xfId="52" applyFont="1" applyBorder="1" applyAlignment="1">
      <alignment horizontal="center" vertical="center" wrapText="1"/>
      <protection/>
    </xf>
    <xf numFmtId="0" fontId="10" fillId="0" borderId="51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тчеты по анкетированию - копия - коп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695325</xdr:colOff>
      <xdr:row>3</xdr:row>
      <xdr:rowOff>752475</xdr:rowOff>
    </xdr:from>
    <xdr:ext cx="209550" cy="285750"/>
    <xdr:sp>
      <xdr:nvSpPr>
        <xdr:cNvPr id="1" name="TextBox 1"/>
        <xdr:cNvSpPr txBox="1">
          <a:spLocks noChangeArrowheads="1"/>
        </xdr:cNvSpPr>
      </xdr:nvSpPr>
      <xdr:spPr>
        <a:xfrm>
          <a:off x="24917400" y="34671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tEV\Downloads\&#1048;&#1058;&#1054;&#1043;_1.&#1056;&#1077;&#1079;&#1091;&#1083;&#1100;&#1090;&#1072;&#1090;&#1099;%20&#1079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_по_возрастанию"/>
      <sheetName val="Рейтинг_по_Алфавиту"/>
      <sheetName val="деонтология"/>
      <sheetName val="общий итог"/>
      <sheetName val="узловбуй"/>
      <sheetName val="1586"/>
      <sheetName val="нефро"/>
      <sheetName val="узловшар"/>
      <sheetName val="антр"/>
      <sheetName val="богов"/>
      <sheetName val="буйГБ"/>
      <sheetName val="волгор"/>
      <sheetName val="вох"/>
      <sheetName val="гав"/>
      <sheetName val="галич"/>
      <sheetName val="ГБКостр"/>
      <sheetName val="ГПВ4"/>
      <sheetName val="кадый"/>
      <sheetName val="колог"/>
      <sheetName val="КОДБ"/>
      <sheetName val="КОКБ"/>
      <sheetName val="стоматобл"/>
      <sheetName val="кар"/>
      <sheetName val="ВОВ"/>
      <sheetName val="онко"/>
      <sheetName val="кожн"/>
      <sheetName val="крас"/>
      <sheetName val="макар"/>
      <sheetName val="мантур"/>
      <sheetName val="меж"/>
      <sheetName val="нея"/>
      <sheetName val="нерех"/>
      <sheetName val="ОБКО№1"/>
      <sheetName val="ОБКО№2"/>
      <sheetName val="остров"/>
      <sheetName val="павин"/>
      <sheetName val="парф"/>
      <sheetName val="поназ"/>
      <sheetName val="пыщуг"/>
      <sheetName val="роддом"/>
      <sheetName val="солиг"/>
      <sheetName val="спасуб"/>
      <sheetName val="стомат1"/>
      <sheetName val="нерехстомат"/>
      <sheetName val="судис"/>
      <sheetName val="сусан"/>
      <sheetName val="ЦВМиРД"/>
      <sheetName val="ЦМР"/>
      <sheetName val="чух"/>
      <sheetName val="шарья"/>
      <sheetName val="зубик"/>
      <sheetName val="зубчар"/>
      <sheetName val="кристалл"/>
      <sheetName val="оптима"/>
      <sheetName val="стоматдлявсех"/>
      <sheetName val="ЦАХ"/>
      <sheetName val="ЦКиЗ"/>
      <sheetName val="эстетика"/>
    </sheetNames>
    <sheetDataSet>
      <sheetData sheetId="2">
        <row r="14">
          <cell r="F14">
            <v>8</v>
          </cell>
          <cell r="H14">
            <v>8</v>
          </cell>
        </row>
        <row r="15">
          <cell r="F15">
            <v>4</v>
          </cell>
          <cell r="H15">
            <v>3</v>
          </cell>
        </row>
        <row r="16">
          <cell r="F16">
            <v>8</v>
          </cell>
          <cell r="H16">
            <v>8</v>
          </cell>
        </row>
        <row r="17">
          <cell r="F17">
            <v>8</v>
          </cell>
          <cell r="H17">
            <v>7</v>
          </cell>
        </row>
        <row r="18">
          <cell r="F18">
            <v>7</v>
          </cell>
          <cell r="H18">
            <v>7</v>
          </cell>
        </row>
        <row r="19">
          <cell r="F19">
            <v>8</v>
          </cell>
          <cell r="H19">
            <v>8</v>
          </cell>
        </row>
        <row r="20">
          <cell r="F20">
            <v>6</v>
          </cell>
          <cell r="H20">
            <v>6</v>
          </cell>
        </row>
        <row r="21">
          <cell r="F21">
            <v>7</v>
          </cell>
          <cell r="H21">
            <v>8</v>
          </cell>
        </row>
        <row r="22">
          <cell r="F22">
            <v>9</v>
          </cell>
          <cell r="H22">
            <v>10</v>
          </cell>
        </row>
        <row r="23">
          <cell r="F23">
            <v>9</v>
          </cell>
          <cell r="H23">
            <v>9</v>
          </cell>
        </row>
        <row r="24">
          <cell r="F24">
            <v>9</v>
          </cell>
          <cell r="H24">
            <v>9</v>
          </cell>
        </row>
        <row r="25">
          <cell r="F25">
            <v>10</v>
          </cell>
          <cell r="H25">
            <v>10</v>
          </cell>
        </row>
        <row r="26">
          <cell r="F26">
            <v>9</v>
          </cell>
          <cell r="H26">
            <v>7</v>
          </cell>
        </row>
        <row r="27">
          <cell r="F27">
            <v>10</v>
          </cell>
          <cell r="H27">
            <v>10</v>
          </cell>
        </row>
        <row r="28">
          <cell r="F28">
            <v>10</v>
          </cell>
          <cell r="H28">
            <v>10</v>
          </cell>
        </row>
        <row r="29">
          <cell r="F29">
            <v>10</v>
          </cell>
          <cell r="H29">
            <v>10</v>
          </cell>
        </row>
        <row r="30">
          <cell r="F30">
            <v>9</v>
          </cell>
          <cell r="H30">
            <v>9</v>
          </cell>
        </row>
        <row r="31">
          <cell r="F31">
            <v>10</v>
          </cell>
          <cell r="H31">
            <v>10</v>
          </cell>
        </row>
        <row r="32">
          <cell r="F32">
            <v>8</v>
          </cell>
          <cell r="H32">
            <v>8</v>
          </cell>
        </row>
        <row r="33">
          <cell r="F33">
            <v>7</v>
          </cell>
          <cell r="H33">
            <v>7</v>
          </cell>
        </row>
        <row r="34">
          <cell r="F34">
            <v>7</v>
          </cell>
          <cell r="H34">
            <v>8</v>
          </cell>
        </row>
        <row r="35">
          <cell r="F35">
            <v>7</v>
          </cell>
          <cell r="H35">
            <v>7</v>
          </cell>
        </row>
        <row r="36">
          <cell r="F36">
            <v>7</v>
          </cell>
          <cell r="H36">
            <v>7</v>
          </cell>
        </row>
        <row r="37">
          <cell r="F37">
            <v>6</v>
          </cell>
          <cell r="H37">
            <v>7</v>
          </cell>
        </row>
        <row r="38">
          <cell r="F38">
            <v>8</v>
          </cell>
          <cell r="H38">
            <v>8</v>
          </cell>
        </row>
        <row r="39">
          <cell r="F39">
            <v>8</v>
          </cell>
          <cell r="H39">
            <v>8</v>
          </cell>
        </row>
        <row r="40">
          <cell r="F40">
            <v>7</v>
          </cell>
          <cell r="H40">
            <v>10</v>
          </cell>
        </row>
        <row r="41">
          <cell r="F41">
            <v>9</v>
          </cell>
          <cell r="H41">
            <v>10</v>
          </cell>
        </row>
        <row r="42">
          <cell r="F42">
            <v>9</v>
          </cell>
          <cell r="H42">
            <v>9</v>
          </cell>
        </row>
        <row r="43">
          <cell r="F43">
            <v>8</v>
          </cell>
          <cell r="H43">
            <v>8</v>
          </cell>
        </row>
        <row r="44">
          <cell r="F44">
            <v>10</v>
          </cell>
          <cell r="H44">
            <v>10</v>
          </cell>
        </row>
        <row r="45">
          <cell r="F45">
            <v>8</v>
          </cell>
          <cell r="H45">
            <v>10</v>
          </cell>
        </row>
        <row r="46">
          <cell r="F46">
            <v>10</v>
          </cell>
          <cell r="H46">
            <v>10</v>
          </cell>
        </row>
        <row r="47">
          <cell r="F47">
            <v>8</v>
          </cell>
          <cell r="H47">
            <v>7</v>
          </cell>
        </row>
        <row r="48">
          <cell r="F48">
            <v>0</v>
          </cell>
          <cell r="H48">
            <v>0</v>
          </cell>
        </row>
        <row r="49">
          <cell r="F49">
            <v>3</v>
          </cell>
          <cell r="H49">
            <v>4</v>
          </cell>
        </row>
        <row r="50">
          <cell r="F50">
            <v>7</v>
          </cell>
          <cell r="H50">
            <v>8</v>
          </cell>
        </row>
        <row r="52">
          <cell r="F52">
            <v>10</v>
          </cell>
          <cell r="H52">
            <v>10</v>
          </cell>
        </row>
        <row r="53">
          <cell r="F53">
            <v>8</v>
          </cell>
          <cell r="H53">
            <v>10</v>
          </cell>
        </row>
        <row r="54">
          <cell r="F54">
            <v>10</v>
          </cell>
          <cell r="H54">
            <v>10</v>
          </cell>
        </row>
      </sheetData>
      <sheetData sheetId="8">
        <row r="15">
          <cell r="C15">
            <v>60</v>
          </cell>
        </row>
        <row r="16">
          <cell r="C16">
            <v>18</v>
          </cell>
        </row>
        <row r="17">
          <cell r="C17">
            <v>7</v>
          </cell>
        </row>
        <row r="18">
          <cell r="C18">
            <v>21</v>
          </cell>
        </row>
        <row r="93">
          <cell r="D93">
            <v>91.7</v>
          </cell>
        </row>
        <row r="96">
          <cell r="D96">
            <v>98.3</v>
          </cell>
        </row>
        <row r="187">
          <cell r="D187">
            <v>100</v>
          </cell>
        </row>
        <row r="190">
          <cell r="D190">
            <v>100</v>
          </cell>
        </row>
        <row r="266">
          <cell r="A266">
            <v>85.63333333333333</v>
          </cell>
          <cell r="B266">
            <v>88.53333333333335</v>
          </cell>
          <cell r="C266">
            <v>70.25</v>
          </cell>
          <cell r="D266">
            <v>64.7</v>
          </cell>
          <cell r="E266">
            <v>82</v>
          </cell>
          <cell r="F266">
            <v>72.2</v>
          </cell>
          <cell r="G266">
            <v>64</v>
          </cell>
          <cell r="H266">
            <v>84</v>
          </cell>
        </row>
      </sheetData>
      <sheetData sheetId="9">
        <row r="15">
          <cell r="C15">
            <v>153</v>
          </cell>
        </row>
        <row r="16">
          <cell r="C16">
            <v>59</v>
          </cell>
        </row>
        <row r="17">
          <cell r="C17">
            <v>29</v>
          </cell>
        </row>
        <row r="18">
          <cell r="C18">
            <v>121</v>
          </cell>
        </row>
        <row r="93">
          <cell r="D93">
            <v>75.2</v>
          </cell>
        </row>
        <row r="96">
          <cell r="D96">
            <v>76.5</v>
          </cell>
        </row>
        <row r="187">
          <cell r="D187">
            <v>63.6</v>
          </cell>
        </row>
        <row r="190">
          <cell r="D190">
            <v>76.1</v>
          </cell>
        </row>
        <row r="266">
          <cell r="A266">
            <v>58.800000000000004</v>
          </cell>
          <cell r="B266">
            <v>47.68333333333334</v>
          </cell>
          <cell r="C266">
            <v>26.7</v>
          </cell>
          <cell r="D266">
            <v>48</v>
          </cell>
          <cell r="E266">
            <v>71.05</v>
          </cell>
          <cell r="F266">
            <v>86.4</v>
          </cell>
          <cell r="G266">
            <v>71.6</v>
          </cell>
          <cell r="H266">
            <v>64.78333333333333</v>
          </cell>
        </row>
      </sheetData>
      <sheetData sheetId="10">
        <row r="15">
          <cell r="C15">
            <v>431</v>
          </cell>
        </row>
        <row r="16">
          <cell r="C16">
            <v>183</v>
          </cell>
        </row>
        <row r="17">
          <cell r="C17">
            <v>135</v>
          </cell>
        </row>
        <row r="18">
          <cell r="C18">
            <v>162</v>
          </cell>
        </row>
        <row r="93">
          <cell r="D93">
            <v>35.5</v>
          </cell>
        </row>
        <row r="96">
          <cell r="D96">
            <v>29.5</v>
          </cell>
        </row>
        <row r="187">
          <cell r="D187">
            <v>45.6</v>
          </cell>
        </row>
        <row r="190">
          <cell r="D190">
            <v>41.2</v>
          </cell>
        </row>
        <row r="266">
          <cell r="A266">
            <v>33.416666666666664</v>
          </cell>
          <cell r="B266">
            <v>27.8</v>
          </cell>
          <cell r="C266">
            <v>40.1</v>
          </cell>
          <cell r="D266">
            <v>24.580000000000002</v>
          </cell>
          <cell r="E266">
            <v>32.1</v>
          </cell>
          <cell r="F266">
            <v>48.1</v>
          </cell>
          <cell r="G266">
            <v>23.6</v>
          </cell>
          <cell r="H266">
            <v>32.49999999999999</v>
          </cell>
        </row>
      </sheetData>
      <sheetData sheetId="11">
        <row r="15">
          <cell r="C15">
            <v>499</v>
          </cell>
        </row>
        <row r="16">
          <cell r="C16">
            <v>213</v>
          </cell>
        </row>
        <row r="17">
          <cell r="C17">
            <v>0</v>
          </cell>
        </row>
        <row r="18">
          <cell r="C18">
            <v>62</v>
          </cell>
        </row>
        <row r="93">
          <cell r="D93">
            <v>72.7</v>
          </cell>
        </row>
        <row r="96">
          <cell r="D96">
            <v>72.9</v>
          </cell>
        </row>
        <row r="187">
          <cell r="D187">
            <v>75.6</v>
          </cell>
        </row>
        <row r="190">
          <cell r="D190">
            <v>72.8</v>
          </cell>
        </row>
        <row r="266">
          <cell r="A266">
            <v>55.51666666666667</v>
          </cell>
          <cell r="B266">
            <v>58.833333333333336</v>
          </cell>
          <cell r="C266">
            <v>35.55</v>
          </cell>
          <cell r="D266">
            <v>56.08</v>
          </cell>
          <cell r="E266">
            <v>70.2</v>
          </cell>
          <cell r="F266">
            <v>62</v>
          </cell>
          <cell r="G266">
            <v>52.6</v>
          </cell>
          <cell r="H266">
            <v>65.25</v>
          </cell>
        </row>
      </sheetData>
      <sheetData sheetId="12">
        <row r="15">
          <cell r="C15">
            <v>76</v>
          </cell>
        </row>
        <row r="16">
          <cell r="C16">
            <v>85</v>
          </cell>
        </row>
        <row r="17">
          <cell r="C17">
            <v>22</v>
          </cell>
        </row>
        <row r="18">
          <cell r="C18">
            <v>5</v>
          </cell>
        </row>
        <row r="93">
          <cell r="D93">
            <v>72.4</v>
          </cell>
        </row>
        <row r="96">
          <cell r="D96">
            <v>69.7</v>
          </cell>
        </row>
        <row r="187">
          <cell r="D187">
            <v>85</v>
          </cell>
        </row>
        <row r="190">
          <cell r="D190">
            <v>84.1</v>
          </cell>
        </row>
        <row r="266">
          <cell r="A266">
            <v>56.78333333333334</v>
          </cell>
          <cell r="B266">
            <v>47.25</v>
          </cell>
          <cell r="C266">
            <v>32.25</v>
          </cell>
          <cell r="D266">
            <v>50.839999999999996</v>
          </cell>
          <cell r="E266">
            <v>84.6</v>
          </cell>
          <cell r="F266">
            <v>88.2</v>
          </cell>
          <cell r="G266">
            <v>87.9</v>
          </cell>
          <cell r="H266">
            <v>81.76666666666667</v>
          </cell>
        </row>
      </sheetData>
      <sheetData sheetId="13">
        <row r="15">
          <cell r="C15">
            <v>166</v>
          </cell>
        </row>
        <row r="16">
          <cell r="C16">
            <v>20</v>
          </cell>
        </row>
        <row r="17">
          <cell r="C17">
            <v>84</v>
          </cell>
        </row>
        <row r="18">
          <cell r="C18">
            <v>43</v>
          </cell>
        </row>
        <row r="93">
          <cell r="D93">
            <v>62.7</v>
          </cell>
        </row>
        <row r="96">
          <cell r="D96">
            <v>63.3</v>
          </cell>
        </row>
        <row r="187">
          <cell r="D187">
            <v>34.6</v>
          </cell>
        </row>
        <row r="190">
          <cell r="D190">
            <v>34.6</v>
          </cell>
        </row>
        <row r="266">
          <cell r="A266">
            <v>60.18333333333334</v>
          </cell>
          <cell r="B266">
            <v>53.550000000000004</v>
          </cell>
          <cell r="C266">
            <v>58.300000000000004</v>
          </cell>
          <cell r="D266">
            <v>37.1</v>
          </cell>
          <cell r="E266">
            <v>23.1</v>
          </cell>
          <cell r="F266">
            <v>25</v>
          </cell>
          <cell r="G266">
            <v>56.7</v>
          </cell>
          <cell r="H266">
            <v>39.416666666666664</v>
          </cell>
        </row>
      </sheetData>
      <sheetData sheetId="14">
        <row r="15">
          <cell r="C15">
            <v>330</v>
          </cell>
        </row>
        <row r="16">
          <cell r="C16">
            <v>250</v>
          </cell>
        </row>
        <row r="17">
          <cell r="C17">
            <v>50</v>
          </cell>
        </row>
        <row r="18">
          <cell r="C18">
            <v>210</v>
          </cell>
        </row>
        <row r="93">
          <cell r="D93">
            <v>78.5</v>
          </cell>
        </row>
        <row r="96">
          <cell r="D96">
            <v>78.5</v>
          </cell>
        </row>
        <row r="187">
          <cell r="D187">
            <v>78.7</v>
          </cell>
        </row>
        <row r="190">
          <cell r="D190">
            <v>78.3</v>
          </cell>
        </row>
        <row r="266">
          <cell r="A266">
            <v>47.25</v>
          </cell>
          <cell r="B266">
            <v>72.71666666666665</v>
          </cell>
          <cell r="C266">
            <v>49.8</v>
          </cell>
          <cell r="D266">
            <v>64.5</v>
          </cell>
          <cell r="E266">
            <v>63</v>
          </cell>
          <cell r="F266">
            <v>83.6</v>
          </cell>
          <cell r="G266">
            <v>95.7</v>
          </cell>
          <cell r="H266">
            <v>89.60000000000001</v>
          </cell>
        </row>
      </sheetData>
      <sheetData sheetId="15">
        <row r="15">
          <cell r="C15">
            <v>645</v>
          </cell>
        </row>
        <row r="16">
          <cell r="C16">
            <v>130</v>
          </cell>
        </row>
        <row r="17">
          <cell r="C17">
            <v>20</v>
          </cell>
        </row>
        <row r="18">
          <cell r="C18">
            <v>239</v>
          </cell>
        </row>
        <row r="93">
          <cell r="D93">
            <v>56.6</v>
          </cell>
        </row>
        <row r="96">
          <cell r="D96">
            <v>53.6</v>
          </cell>
        </row>
        <row r="187">
          <cell r="D187">
            <v>88.7</v>
          </cell>
        </row>
        <row r="190">
          <cell r="D190">
            <v>84</v>
          </cell>
        </row>
        <row r="266">
          <cell r="A266">
            <v>40.1</v>
          </cell>
          <cell r="B266">
            <v>48.81666666666666</v>
          </cell>
          <cell r="C266">
            <v>37.05</v>
          </cell>
          <cell r="D266">
            <v>35.72</v>
          </cell>
          <cell r="E266">
            <v>75.65</v>
          </cell>
          <cell r="F266">
            <v>47.7</v>
          </cell>
          <cell r="G266">
            <v>46.7</v>
          </cell>
          <cell r="H266">
            <v>51.01666666666666</v>
          </cell>
        </row>
      </sheetData>
      <sheetData sheetId="16">
        <row r="15">
          <cell r="C15">
            <v>539</v>
          </cell>
        </row>
        <row r="16">
          <cell r="C16">
            <v>0</v>
          </cell>
        </row>
        <row r="17">
          <cell r="C17">
            <v>48</v>
          </cell>
        </row>
        <row r="18">
          <cell r="C18">
            <v>178</v>
          </cell>
        </row>
        <row r="93">
          <cell r="D93">
            <v>60.3</v>
          </cell>
        </row>
        <row r="96">
          <cell r="D96">
            <v>74.4</v>
          </cell>
        </row>
        <row r="187">
          <cell r="D187">
            <v>91.7</v>
          </cell>
        </row>
        <row r="190">
          <cell r="D190">
            <v>89.6</v>
          </cell>
        </row>
        <row r="266">
          <cell r="A266">
            <v>53.01666666666667</v>
          </cell>
          <cell r="B266">
            <v>49.583333333333336</v>
          </cell>
          <cell r="C266">
            <v>44.7</v>
          </cell>
          <cell r="D266">
            <v>54.05999999999999</v>
          </cell>
          <cell r="E266">
            <v>86.44999999999999</v>
          </cell>
          <cell r="F266" t="str">
            <v>-</v>
          </cell>
          <cell r="G266">
            <v>18.8</v>
          </cell>
          <cell r="H266">
            <v>42.36666666666667</v>
          </cell>
        </row>
      </sheetData>
      <sheetData sheetId="17">
        <row r="15">
          <cell r="C15">
            <v>161</v>
          </cell>
        </row>
        <row r="16">
          <cell r="C16">
            <v>83</v>
          </cell>
        </row>
        <row r="17">
          <cell r="C17">
            <v>56</v>
          </cell>
        </row>
        <row r="18">
          <cell r="C18">
            <v>17</v>
          </cell>
        </row>
        <row r="93">
          <cell r="D93">
            <v>88.2</v>
          </cell>
        </row>
        <row r="96">
          <cell r="D96">
            <v>95</v>
          </cell>
        </row>
        <row r="187">
          <cell r="D187">
            <v>93.5</v>
          </cell>
        </row>
        <row r="190">
          <cell r="D190">
            <v>96.4</v>
          </cell>
        </row>
        <row r="266">
          <cell r="A266">
            <v>82.26666666666667</v>
          </cell>
          <cell r="B266">
            <v>76.26666666666667</v>
          </cell>
          <cell r="C266">
            <v>81.55000000000001</v>
          </cell>
          <cell r="D266">
            <v>70.76000000000002</v>
          </cell>
          <cell r="E266">
            <v>96.75</v>
          </cell>
          <cell r="F266">
            <v>86.7</v>
          </cell>
          <cell r="G266">
            <v>86.3</v>
          </cell>
          <cell r="H266">
            <v>79.6</v>
          </cell>
        </row>
      </sheetData>
      <sheetData sheetId="18">
        <row r="15">
          <cell r="C15">
            <v>692</v>
          </cell>
        </row>
        <row r="16">
          <cell r="C16">
            <v>31</v>
          </cell>
        </row>
        <row r="17">
          <cell r="C17">
            <v>10</v>
          </cell>
        </row>
        <row r="18">
          <cell r="C18">
            <v>145</v>
          </cell>
        </row>
        <row r="93">
          <cell r="D93">
            <v>80.3</v>
          </cell>
        </row>
        <row r="96">
          <cell r="D96">
            <v>81.4</v>
          </cell>
        </row>
        <row r="187">
          <cell r="D187">
            <v>90.2</v>
          </cell>
        </row>
        <row r="190">
          <cell r="D190">
            <v>90.2</v>
          </cell>
        </row>
        <row r="266">
          <cell r="A266">
            <v>28.349999999999998</v>
          </cell>
          <cell r="B266">
            <v>52.08333333333334</v>
          </cell>
          <cell r="C266">
            <v>18.7</v>
          </cell>
          <cell r="D266">
            <v>25.2</v>
          </cell>
          <cell r="E266">
            <v>80.5</v>
          </cell>
          <cell r="F266">
            <v>74.2</v>
          </cell>
          <cell r="G266">
            <v>63.4</v>
          </cell>
          <cell r="H266">
            <v>53.26666666666667</v>
          </cell>
        </row>
      </sheetData>
      <sheetData sheetId="19">
        <row r="15">
          <cell r="C15">
            <v>141</v>
          </cell>
        </row>
        <row r="16">
          <cell r="C16">
            <v>83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87.2</v>
          </cell>
        </row>
        <row r="96">
          <cell r="D96">
            <v>84.4</v>
          </cell>
        </row>
        <row r="187">
          <cell r="D187">
            <v>100</v>
          </cell>
        </row>
        <row r="190">
          <cell r="D190">
            <v>96.4</v>
          </cell>
        </row>
        <row r="266">
          <cell r="A266">
            <v>66.25999999999999</v>
          </cell>
          <cell r="B266">
            <v>84.375</v>
          </cell>
          <cell r="C266">
            <v>85.1</v>
          </cell>
          <cell r="D266">
            <v>50.525</v>
          </cell>
          <cell r="E266">
            <v>86.15</v>
          </cell>
          <cell r="F266">
            <v>81.9</v>
          </cell>
          <cell r="G266">
            <v>96.4</v>
          </cell>
          <cell r="H266">
            <v>87.35000000000001</v>
          </cell>
        </row>
      </sheetData>
      <sheetData sheetId="20">
        <row r="15">
          <cell r="C15">
            <v>11</v>
          </cell>
        </row>
        <row r="16">
          <cell r="C16">
            <v>122</v>
          </cell>
        </row>
        <row r="17">
          <cell r="C17">
            <v>21</v>
          </cell>
        </row>
        <row r="18">
          <cell r="C18">
            <v>4</v>
          </cell>
        </row>
        <row r="93">
          <cell r="D93">
            <v>90.9</v>
          </cell>
        </row>
        <row r="96">
          <cell r="D96">
            <v>90.9</v>
          </cell>
        </row>
        <row r="187">
          <cell r="D187">
            <v>58</v>
          </cell>
        </row>
        <row r="190">
          <cell r="D190">
            <v>59.4</v>
          </cell>
        </row>
        <row r="266">
          <cell r="A266">
            <v>70.43333333333334</v>
          </cell>
          <cell r="B266">
            <v>90.14999999999999</v>
          </cell>
          <cell r="C266">
            <v>70.45</v>
          </cell>
          <cell r="D266">
            <v>75.44000000000001</v>
          </cell>
          <cell r="E266">
            <v>88.44999999999999</v>
          </cell>
          <cell r="F266">
            <v>73.8</v>
          </cell>
          <cell r="G266">
            <v>35.7</v>
          </cell>
          <cell r="H266">
            <v>48.15</v>
          </cell>
        </row>
      </sheetData>
      <sheetData sheetId="21">
        <row r="15">
          <cell r="C15">
            <v>271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85.6</v>
          </cell>
        </row>
        <row r="96">
          <cell r="D96">
            <v>64.9</v>
          </cell>
        </row>
        <row r="266">
          <cell r="A266">
            <v>65.70000000000002</v>
          </cell>
          <cell r="B266">
            <v>71.125</v>
          </cell>
          <cell r="C266">
            <v>69.4</v>
          </cell>
          <cell r="D266">
            <v>73.15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</row>
      </sheetData>
      <sheetData sheetId="22">
        <row r="15">
          <cell r="C15">
            <v>6</v>
          </cell>
        </row>
        <row r="16">
          <cell r="C16">
            <v>19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100</v>
          </cell>
        </row>
        <row r="96">
          <cell r="D96">
            <v>100</v>
          </cell>
        </row>
        <row r="187">
          <cell r="D187">
            <v>100</v>
          </cell>
        </row>
        <row r="190">
          <cell r="D190">
            <v>94.7</v>
          </cell>
        </row>
        <row r="266">
          <cell r="A266">
            <v>49.980000000000004</v>
          </cell>
          <cell r="B266">
            <v>100</v>
          </cell>
          <cell r="C266">
            <v>50</v>
          </cell>
          <cell r="D266">
            <v>83.35</v>
          </cell>
          <cell r="E266">
            <v>44.7</v>
          </cell>
          <cell r="F266">
            <v>42.1</v>
          </cell>
          <cell r="G266">
            <v>52.6</v>
          </cell>
          <cell r="H266">
            <v>64.93333333333332</v>
          </cell>
        </row>
      </sheetData>
      <sheetData sheetId="23">
        <row r="15">
          <cell r="C15">
            <v>23</v>
          </cell>
        </row>
        <row r="16">
          <cell r="C16">
            <v>25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100</v>
          </cell>
        </row>
        <row r="96">
          <cell r="D96">
            <v>100</v>
          </cell>
        </row>
        <row r="187">
          <cell r="D187">
            <v>92</v>
          </cell>
        </row>
        <row r="190">
          <cell r="D190">
            <v>100</v>
          </cell>
        </row>
        <row r="266">
          <cell r="A266">
            <v>95.66</v>
          </cell>
          <cell r="B266">
            <v>100</v>
          </cell>
          <cell r="C266">
            <v>91.3</v>
          </cell>
          <cell r="D266">
            <v>67.4</v>
          </cell>
          <cell r="E266">
            <v>96</v>
          </cell>
          <cell r="F266">
            <v>48</v>
          </cell>
          <cell r="G266">
            <v>44</v>
          </cell>
          <cell r="H266">
            <v>56</v>
          </cell>
        </row>
      </sheetData>
      <sheetData sheetId="24">
        <row r="15">
          <cell r="C15">
            <v>136</v>
          </cell>
        </row>
        <row r="16">
          <cell r="C16">
            <v>109</v>
          </cell>
        </row>
        <row r="17">
          <cell r="C17">
            <v>5</v>
          </cell>
        </row>
        <row r="18">
          <cell r="C18">
            <v>1</v>
          </cell>
        </row>
        <row r="93">
          <cell r="D93">
            <v>97.8</v>
          </cell>
        </row>
        <row r="96">
          <cell r="D96">
            <v>96.3</v>
          </cell>
        </row>
        <row r="187">
          <cell r="D187">
            <v>98.2</v>
          </cell>
        </row>
        <row r="190">
          <cell r="D190">
            <v>100</v>
          </cell>
        </row>
        <row r="266">
          <cell r="A266">
            <v>59.56666666666666</v>
          </cell>
          <cell r="B266">
            <v>62.26666666666667</v>
          </cell>
          <cell r="C266">
            <v>30.5</v>
          </cell>
          <cell r="D266">
            <v>47.5</v>
          </cell>
          <cell r="E266">
            <v>80.25</v>
          </cell>
          <cell r="F266">
            <v>86</v>
          </cell>
          <cell r="G266">
            <v>57</v>
          </cell>
          <cell r="H266">
            <v>67.96666666666665</v>
          </cell>
        </row>
      </sheetData>
      <sheetData sheetId="25">
        <row r="15">
          <cell r="C15">
            <v>53</v>
          </cell>
        </row>
        <row r="16">
          <cell r="C16">
            <v>20</v>
          </cell>
        </row>
        <row r="17">
          <cell r="C17">
            <v>14</v>
          </cell>
        </row>
        <row r="18">
          <cell r="C18">
            <v>1</v>
          </cell>
        </row>
        <row r="93">
          <cell r="D93">
            <v>86.8</v>
          </cell>
        </row>
        <row r="96">
          <cell r="D96">
            <v>86.8</v>
          </cell>
        </row>
        <row r="187">
          <cell r="D187">
            <v>91.2</v>
          </cell>
        </row>
        <row r="190">
          <cell r="D190">
            <v>91.2</v>
          </cell>
        </row>
        <row r="266">
          <cell r="A266">
            <v>72.44</v>
          </cell>
          <cell r="B266">
            <v>82.07499999999999</v>
          </cell>
          <cell r="C266">
            <v>75.5</v>
          </cell>
          <cell r="D266">
            <v>68.375</v>
          </cell>
          <cell r="E266">
            <v>88.25</v>
          </cell>
          <cell r="F266">
            <v>75</v>
          </cell>
          <cell r="G266">
            <v>64.7</v>
          </cell>
          <cell r="H266">
            <v>66.2</v>
          </cell>
        </row>
      </sheetData>
      <sheetData sheetId="26">
        <row r="15">
          <cell r="C15">
            <v>35</v>
          </cell>
        </row>
        <row r="16">
          <cell r="C16">
            <v>9</v>
          </cell>
        </row>
        <row r="17">
          <cell r="C17">
            <v>28</v>
          </cell>
        </row>
        <row r="18">
          <cell r="C18">
            <v>62</v>
          </cell>
        </row>
        <row r="93">
          <cell r="D93">
            <v>91.4</v>
          </cell>
        </row>
        <row r="96">
          <cell r="D96">
            <v>100</v>
          </cell>
        </row>
        <row r="187">
          <cell r="D187">
            <v>89.2</v>
          </cell>
        </row>
        <row r="190">
          <cell r="D190">
            <v>94.6</v>
          </cell>
        </row>
        <row r="266">
          <cell r="A266">
            <v>82.3</v>
          </cell>
          <cell r="B266">
            <v>89.36666666666666</v>
          </cell>
          <cell r="C266">
            <v>79.69999999999999</v>
          </cell>
          <cell r="D266">
            <v>81.22</v>
          </cell>
          <cell r="E266">
            <v>87.85</v>
          </cell>
          <cell r="F266">
            <v>55.6</v>
          </cell>
          <cell r="G266">
            <v>45.9</v>
          </cell>
          <cell r="H266">
            <v>89.65000000000002</v>
          </cell>
        </row>
      </sheetData>
      <sheetData sheetId="27">
        <row r="15">
          <cell r="C15">
            <v>734</v>
          </cell>
        </row>
        <row r="16">
          <cell r="C16">
            <v>138</v>
          </cell>
        </row>
        <row r="17">
          <cell r="C17">
            <v>81</v>
          </cell>
        </row>
        <row r="18">
          <cell r="C18">
            <v>147</v>
          </cell>
        </row>
        <row r="93">
          <cell r="D93">
            <v>75.1</v>
          </cell>
        </row>
        <row r="96">
          <cell r="D96">
            <v>77.8</v>
          </cell>
        </row>
        <row r="187">
          <cell r="D187">
            <v>66.7</v>
          </cell>
        </row>
        <row r="190">
          <cell r="D190">
            <v>74.4</v>
          </cell>
        </row>
        <row r="266">
          <cell r="A266">
            <v>56.53333333333333</v>
          </cell>
          <cell r="B266">
            <v>53.03333333333334</v>
          </cell>
          <cell r="C266">
            <v>41.8</v>
          </cell>
          <cell r="D266">
            <v>28.740000000000002</v>
          </cell>
          <cell r="E266">
            <v>66.2</v>
          </cell>
          <cell r="F266">
            <v>73.2</v>
          </cell>
          <cell r="G266">
            <v>82.2</v>
          </cell>
          <cell r="H266">
            <v>65.2</v>
          </cell>
        </row>
      </sheetData>
      <sheetData sheetId="28">
        <row r="15">
          <cell r="C15">
            <v>958</v>
          </cell>
        </row>
        <row r="16">
          <cell r="C16">
            <v>457</v>
          </cell>
        </row>
        <row r="17">
          <cell r="C17">
            <v>164</v>
          </cell>
        </row>
        <row r="18">
          <cell r="C18">
            <v>100</v>
          </cell>
        </row>
        <row r="93">
          <cell r="D93">
            <v>64.9</v>
          </cell>
        </row>
        <row r="96">
          <cell r="D96">
            <v>67.5</v>
          </cell>
        </row>
        <row r="187">
          <cell r="D187">
            <v>82.3</v>
          </cell>
        </row>
        <row r="190">
          <cell r="D190">
            <v>78.6</v>
          </cell>
        </row>
        <row r="266">
          <cell r="A266">
            <v>45.583333333333336</v>
          </cell>
          <cell r="B266">
            <v>53.800000000000004</v>
          </cell>
          <cell r="C266">
            <v>38.7</v>
          </cell>
          <cell r="D266">
            <v>48.64</v>
          </cell>
          <cell r="E266">
            <v>74.95</v>
          </cell>
          <cell r="F266">
            <v>74.4</v>
          </cell>
          <cell r="G266">
            <v>58.3</v>
          </cell>
          <cell r="H266">
            <v>58.31666666666666</v>
          </cell>
        </row>
      </sheetData>
      <sheetData sheetId="29">
        <row r="15">
          <cell r="C15">
            <v>579</v>
          </cell>
        </row>
        <row r="16">
          <cell r="C16">
            <v>133</v>
          </cell>
        </row>
        <row r="17">
          <cell r="C17">
            <v>134</v>
          </cell>
        </row>
        <row r="18">
          <cell r="C18">
            <v>175</v>
          </cell>
        </row>
        <row r="93">
          <cell r="D93">
            <v>63.6</v>
          </cell>
        </row>
        <row r="96">
          <cell r="D96">
            <v>71</v>
          </cell>
        </row>
        <row r="187">
          <cell r="D187">
            <v>69.7</v>
          </cell>
        </row>
        <row r="190">
          <cell r="D190">
            <v>83.5</v>
          </cell>
        </row>
        <row r="266">
          <cell r="A266">
            <v>67.6</v>
          </cell>
          <cell r="B266">
            <v>52.03333333333333</v>
          </cell>
          <cell r="C266">
            <v>53.349999999999994</v>
          </cell>
          <cell r="D266">
            <v>55.980000000000004</v>
          </cell>
          <cell r="E266">
            <v>35.75</v>
          </cell>
          <cell r="F266">
            <v>81.2</v>
          </cell>
          <cell r="G266">
            <v>70.8</v>
          </cell>
          <cell r="H266">
            <v>49.416666666666664</v>
          </cell>
        </row>
      </sheetData>
      <sheetData sheetId="30">
        <row r="15">
          <cell r="C15">
            <v>568</v>
          </cell>
        </row>
        <row r="16">
          <cell r="C16">
            <v>306</v>
          </cell>
        </row>
        <row r="17">
          <cell r="C17">
            <v>60</v>
          </cell>
        </row>
        <row r="18">
          <cell r="C18">
            <v>139</v>
          </cell>
        </row>
        <row r="93">
          <cell r="D93">
            <v>66.2</v>
          </cell>
        </row>
        <row r="96">
          <cell r="D96">
            <v>64.8</v>
          </cell>
        </row>
        <row r="187">
          <cell r="D187">
            <v>71.3</v>
          </cell>
        </row>
        <row r="190">
          <cell r="D190">
            <v>71</v>
          </cell>
        </row>
        <row r="266">
          <cell r="A266">
            <v>75.18333333333332</v>
          </cell>
          <cell r="B266">
            <v>68.01666666666667</v>
          </cell>
          <cell r="C266">
            <v>70.85</v>
          </cell>
          <cell r="D266">
            <v>58</v>
          </cell>
          <cell r="E266">
            <v>93.05000000000001</v>
          </cell>
          <cell r="F266">
            <v>78.1</v>
          </cell>
          <cell r="G266">
            <v>88</v>
          </cell>
          <cell r="H266">
            <v>74.2</v>
          </cell>
        </row>
      </sheetData>
      <sheetData sheetId="31">
        <row r="15">
          <cell r="C15">
            <v>603</v>
          </cell>
        </row>
        <row r="16">
          <cell r="C16">
            <v>94</v>
          </cell>
        </row>
        <row r="17">
          <cell r="C17">
            <v>82</v>
          </cell>
        </row>
        <row r="18">
          <cell r="C18">
            <v>125</v>
          </cell>
        </row>
        <row r="93">
          <cell r="D93">
            <v>66.7</v>
          </cell>
        </row>
        <row r="96">
          <cell r="D96">
            <v>68.3</v>
          </cell>
        </row>
        <row r="187">
          <cell r="D187">
            <v>78.4</v>
          </cell>
        </row>
        <row r="190">
          <cell r="D190">
            <v>83.5</v>
          </cell>
        </row>
        <row r="266">
          <cell r="A266">
            <v>36.13333333333333</v>
          </cell>
          <cell r="B266">
            <v>41.75</v>
          </cell>
          <cell r="C266">
            <v>35.25</v>
          </cell>
          <cell r="D266">
            <v>27.54</v>
          </cell>
          <cell r="E266">
            <v>48.849999999999994</v>
          </cell>
          <cell r="F266">
            <v>53.2</v>
          </cell>
          <cell r="G266">
            <v>39.2</v>
          </cell>
          <cell r="H266">
            <v>36.449999999999996</v>
          </cell>
        </row>
      </sheetData>
      <sheetData sheetId="32">
        <row r="15">
          <cell r="C15">
            <v>833</v>
          </cell>
        </row>
        <row r="16">
          <cell r="C16">
            <v>229</v>
          </cell>
        </row>
        <row r="17">
          <cell r="C17">
            <v>23</v>
          </cell>
        </row>
        <row r="18">
          <cell r="C18">
            <v>195</v>
          </cell>
        </row>
        <row r="93">
          <cell r="D93">
            <v>57.7</v>
          </cell>
        </row>
        <row r="96">
          <cell r="D96">
            <v>60.3</v>
          </cell>
        </row>
        <row r="187">
          <cell r="D187">
            <v>81</v>
          </cell>
        </row>
        <row r="190">
          <cell r="D190">
            <v>73.8</v>
          </cell>
        </row>
        <row r="266">
          <cell r="A266">
            <v>41.616666666666674</v>
          </cell>
          <cell r="B266">
            <v>51.65</v>
          </cell>
          <cell r="C266">
            <v>35.099999999999994</v>
          </cell>
          <cell r="D266">
            <v>42.18</v>
          </cell>
          <cell r="E266">
            <v>73.6</v>
          </cell>
          <cell r="F266">
            <v>54.1</v>
          </cell>
          <cell r="G266">
            <v>54.4</v>
          </cell>
          <cell r="H266">
            <v>53.65</v>
          </cell>
        </row>
      </sheetData>
      <sheetData sheetId="33">
        <row r="15">
          <cell r="C15">
            <v>330</v>
          </cell>
        </row>
        <row r="16">
          <cell r="C16">
            <v>21</v>
          </cell>
        </row>
        <row r="17">
          <cell r="C17">
            <v>120</v>
          </cell>
        </row>
        <row r="18">
          <cell r="C18">
            <v>136</v>
          </cell>
        </row>
        <row r="93">
          <cell r="D93">
            <v>71.5</v>
          </cell>
        </row>
        <row r="96">
          <cell r="D96">
            <v>75.2</v>
          </cell>
        </row>
        <row r="187">
          <cell r="D187">
            <v>94.3</v>
          </cell>
        </row>
        <row r="190">
          <cell r="D190">
            <v>93.6</v>
          </cell>
        </row>
        <row r="266">
          <cell r="A266">
            <v>50.166666666666664</v>
          </cell>
          <cell r="B266">
            <v>72.01666666666667</v>
          </cell>
          <cell r="C266">
            <v>34.95</v>
          </cell>
          <cell r="D266">
            <v>28.860000000000003</v>
          </cell>
          <cell r="E266">
            <v>81.55000000000001</v>
          </cell>
          <cell r="F266">
            <v>14.3</v>
          </cell>
          <cell r="G266">
            <v>80.9</v>
          </cell>
          <cell r="H266">
            <v>77.91666666666667</v>
          </cell>
        </row>
      </sheetData>
      <sheetData sheetId="34">
        <row r="15">
          <cell r="C15">
            <v>382</v>
          </cell>
        </row>
        <row r="16">
          <cell r="C16">
            <v>37</v>
          </cell>
        </row>
        <row r="17">
          <cell r="C17">
            <v>44</v>
          </cell>
        </row>
        <row r="18">
          <cell r="C18">
            <v>7</v>
          </cell>
        </row>
        <row r="93">
          <cell r="D93">
            <v>79.3</v>
          </cell>
        </row>
        <row r="96">
          <cell r="D96">
            <v>78.8</v>
          </cell>
        </row>
        <row r="187">
          <cell r="D187">
            <v>88.9</v>
          </cell>
        </row>
        <row r="190">
          <cell r="D190">
            <v>84</v>
          </cell>
        </row>
        <row r="266">
          <cell r="A266">
            <v>68.95</v>
          </cell>
          <cell r="B266">
            <v>59.550000000000004</v>
          </cell>
          <cell r="C266">
            <v>67.4</v>
          </cell>
          <cell r="D266">
            <v>50.739999999999995</v>
          </cell>
          <cell r="E266">
            <v>78.4</v>
          </cell>
          <cell r="F266">
            <v>56.8</v>
          </cell>
          <cell r="G266">
            <v>34.6</v>
          </cell>
          <cell r="H266">
            <v>49.166666666666664</v>
          </cell>
        </row>
      </sheetData>
      <sheetData sheetId="35">
        <row r="15">
          <cell r="C15">
            <v>39</v>
          </cell>
        </row>
        <row r="16">
          <cell r="C16">
            <v>8</v>
          </cell>
        </row>
        <row r="17">
          <cell r="C17">
            <v>16</v>
          </cell>
        </row>
        <row r="18">
          <cell r="C18">
            <v>0</v>
          </cell>
        </row>
        <row r="93">
          <cell r="D93">
            <v>64.1</v>
          </cell>
        </row>
        <row r="96">
          <cell r="D96">
            <v>94.9</v>
          </cell>
        </row>
        <row r="187">
          <cell r="D187">
            <v>91.7</v>
          </cell>
        </row>
        <row r="190">
          <cell r="D190">
            <v>95.8</v>
          </cell>
        </row>
        <row r="266">
          <cell r="A266">
            <v>73.32</v>
          </cell>
          <cell r="B266">
            <v>57.675</v>
          </cell>
          <cell r="C266">
            <v>20.5</v>
          </cell>
          <cell r="D266">
            <v>49.35</v>
          </cell>
          <cell r="E266">
            <v>70.8</v>
          </cell>
          <cell r="F266">
            <v>87.5</v>
          </cell>
          <cell r="G266">
            <v>100</v>
          </cell>
          <cell r="H266">
            <v>65.98333333333333</v>
          </cell>
        </row>
      </sheetData>
      <sheetData sheetId="36">
        <row r="15">
          <cell r="C15">
            <v>167</v>
          </cell>
        </row>
        <row r="16">
          <cell r="C16">
            <v>90</v>
          </cell>
        </row>
        <row r="17">
          <cell r="C17">
            <v>26</v>
          </cell>
        </row>
        <row r="18">
          <cell r="C18">
            <v>59</v>
          </cell>
        </row>
        <row r="93">
          <cell r="D93">
            <v>82</v>
          </cell>
        </row>
        <row r="96">
          <cell r="D96">
            <v>93.4</v>
          </cell>
        </row>
        <row r="187">
          <cell r="D187">
            <v>90.5</v>
          </cell>
        </row>
        <row r="190">
          <cell r="D190">
            <v>97.4</v>
          </cell>
        </row>
        <row r="266">
          <cell r="A266">
            <v>84.5</v>
          </cell>
          <cell r="B266">
            <v>70.53333333333333</v>
          </cell>
          <cell r="C266">
            <v>53.55</v>
          </cell>
          <cell r="D266">
            <v>71.3</v>
          </cell>
          <cell r="E266">
            <v>90.05000000000001</v>
          </cell>
          <cell r="F266">
            <v>91.1</v>
          </cell>
          <cell r="G266">
            <v>71.6</v>
          </cell>
          <cell r="H266">
            <v>85.2</v>
          </cell>
        </row>
      </sheetData>
      <sheetData sheetId="37">
        <row r="15">
          <cell r="C15">
            <v>74</v>
          </cell>
        </row>
        <row r="16">
          <cell r="C16">
            <v>27</v>
          </cell>
        </row>
        <row r="17">
          <cell r="C17">
            <v>8</v>
          </cell>
        </row>
        <row r="18">
          <cell r="C18">
            <v>13</v>
          </cell>
        </row>
        <row r="93">
          <cell r="D93">
            <v>82.4</v>
          </cell>
        </row>
        <row r="96">
          <cell r="D96">
            <v>82.4</v>
          </cell>
        </row>
        <row r="187">
          <cell r="D187">
            <v>97.1</v>
          </cell>
        </row>
        <row r="190">
          <cell r="D190">
            <v>97.1</v>
          </cell>
        </row>
        <row r="266">
          <cell r="A266">
            <v>71.66666666666667</v>
          </cell>
          <cell r="B266">
            <v>72.16666666666667</v>
          </cell>
          <cell r="C266">
            <v>35.95</v>
          </cell>
          <cell r="D266">
            <v>54.8</v>
          </cell>
          <cell r="E266">
            <v>97.1</v>
          </cell>
          <cell r="F266">
            <v>81.5</v>
          </cell>
          <cell r="G266">
            <v>88.6</v>
          </cell>
          <cell r="H266">
            <v>75.71666666666665</v>
          </cell>
        </row>
      </sheetData>
      <sheetData sheetId="38">
        <row r="15">
          <cell r="C15">
            <v>169</v>
          </cell>
        </row>
        <row r="16">
          <cell r="C16">
            <v>97</v>
          </cell>
        </row>
        <row r="17">
          <cell r="C17">
            <v>7</v>
          </cell>
        </row>
        <row r="18">
          <cell r="C18">
            <v>245</v>
          </cell>
        </row>
        <row r="93">
          <cell r="D93">
            <v>79.3</v>
          </cell>
        </row>
        <row r="96">
          <cell r="D96">
            <v>78.7</v>
          </cell>
        </row>
        <row r="187">
          <cell r="D187">
            <v>89.4</v>
          </cell>
        </row>
        <row r="190">
          <cell r="D190">
            <v>87.5</v>
          </cell>
        </row>
        <row r="266">
          <cell r="A266">
            <v>58.28333333333334</v>
          </cell>
          <cell r="B266">
            <v>56.900000000000006</v>
          </cell>
          <cell r="C266">
            <v>18.6</v>
          </cell>
          <cell r="D266">
            <v>52.239999999999995</v>
          </cell>
          <cell r="E266">
            <v>79.35</v>
          </cell>
          <cell r="F266">
            <v>86.6</v>
          </cell>
          <cell r="G266">
            <v>94.2</v>
          </cell>
          <cell r="H266">
            <v>80.28333333333333</v>
          </cell>
        </row>
      </sheetData>
      <sheetData sheetId="39">
        <row r="15">
          <cell r="C15">
            <v>50</v>
          </cell>
        </row>
        <row r="16">
          <cell r="C16">
            <v>27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100</v>
          </cell>
        </row>
        <row r="96">
          <cell r="D96">
            <v>100</v>
          </cell>
        </row>
        <row r="187">
          <cell r="D187">
            <v>100</v>
          </cell>
        </row>
        <row r="190">
          <cell r="D190">
            <v>100</v>
          </cell>
        </row>
        <row r="266">
          <cell r="A266">
            <v>64.4</v>
          </cell>
          <cell r="B266">
            <v>98.5</v>
          </cell>
          <cell r="C266">
            <v>80</v>
          </cell>
          <cell r="D266">
            <v>82.5</v>
          </cell>
          <cell r="E266">
            <v>98.15</v>
          </cell>
          <cell r="F266">
            <v>96.3</v>
          </cell>
          <cell r="G266">
            <v>100</v>
          </cell>
          <cell r="H266">
            <v>82.10000000000001</v>
          </cell>
        </row>
      </sheetData>
      <sheetData sheetId="40">
        <row r="15">
          <cell r="C15">
            <v>105</v>
          </cell>
        </row>
        <row r="16">
          <cell r="C16">
            <v>18</v>
          </cell>
        </row>
        <row r="17">
          <cell r="C17">
            <v>0</v>
          </cell>
        </row>
        <row r="18">
          <cell r="C18">
            <v>45</v>
          </cell>
        </row>
        <row r="93">
          <cell r="D93">
            <v>77.1</v>
          </cell>
        </row>
        <row r="96">
          <cell r="D96">
            <v>90.5</v>
          </cell>
        </row>
        <row r="187">
          <cell r="D187">
            <v>100</v>
          </cell>
        </row>
        <row r="190">
          <cell r="D190">
            <v>100</v>
          </cell>
        </row>
        <row r="266">
          <cell r="A266">
            <v>79.5</v>
          </cell>
          <cell r="B266">
            <v>61.916666666666664</v>
          </cell>
          <cell r="C266">
            <v>62.349999999999994</v>
          </cell>
          <cell r="D266">
            <v>68.76</v>
          </cell>
          <cell r="E266">
            <v>100</v>
          </cell>
          <cell r="F266">
            <v>88.9</v>
          </cell>
          <cell r="G266">
            <v>100</v>
          </cell>
          <cell r="H266">
            <v>85.18333333333334</v>
          </cell>
        </row>
      </sheetData>
      <sheetData sheetId="41">
        <row r="15">
          <cell r="C15">
            <v>20</v>
          </cell>
        </row>
        <row r="16">
          <cell r="C16">
            <v>0</v>
          </cell>
        </row>
        <row r="17">
          <cell r="C17">
            <v>8</v>
          </cell>
        </row>
        <row r="18">
          <cell r="C18">
            <v>0</v>
          </cell>
        </row>
        <row r="93">
          <cell r="D93">
            <v>100</v>
          </cell>
        </row>
        <row r="96">
          <cell r="D96">
            <v>100</v>
          </cell>
        </row>
        <row r="187">
          <cell r="D187">
            <v>100</v>
          </cell>
        </row>
        <row r="190">
          <cell r="D190">
            <v>100</v>
          </cell>
        </row>
        <row r="266">
          <cell r="A266">
            <v>100</v>
          </cell>
          <cell r="B266">
            <v>100</v>
          </cell>
          <cell r="C266">
            <v>50</v>
          </cell>
          <cell r="D266">
            <v>91.25</v>
          </cell>
          <cell r="E266">
            <v>100</v>
          </cell>
          <cell r="F266" t="str">
            <v>-</v>
          </cell>
          <cell r="G266">
            <v>100</v>
          </cell>
          <cell r="H266">
            <v>91.66666666666667</v>
          </cell>
        </row>
      </sheetData>
      <sheetData sheetId="42">
        <row r="15">
          <cell r="C15">
            <v>133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75.2</v>
          </cell>
        </row>
        <row r="96">
          <cell r="D96">
            <v>67.7</v>
          </cell>
        </row>
        <row r="266">
          <cell r="A266">
            <v>66.64</v>
          </cell>
          <cell r="B266">
            <v>73.7</v>
          </cell>
          <cell r="C266">
            <v>63.9</v>
          </cell>
          <cell r="D266">
            <v>46.6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</row>
      </sheetData>
      <sheetData sheetId="43">
        <row r="15">
          <cell r="C15">
            <v>311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4.5</v>
          </cell>
        </row>
        <row r="96">
          <cell r="D96">
            <v>4.5</v>
          </cell>
        </row>
        <row r="266">
          <cell r="A266">
            <v>13.559999999999999</v>
          </cell>
          <cell r="B266">
            <v>4.575</v>
          </cell>
          <cell r="C266">
            <v>53.1</v>
          </cell>
          <cell r="D266">
            <v>2.6500000000000004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</row>
      </sheetData>
      <sheetData sheetId="44">
        <row r="15">
          <cell r="C15">
            <v>618</v>
          </cell>
        </row>
        <row r="16">
          <cell r="C16">
            <v>10</v>
          </cell>
        </row>
        <row r="17">
          <cell r="C17">
            <v>23</v>
          </cell>
        </row>
        <row r="18">
          <cell r="C18">
            <v>191</v>
          </cell>
        </row>
        <row r="93">
          <cell r="D93">
            <v>24.9</v>
          </cell>
        </row>
        <row r="96">
          <cell r="D96">
            <v>37.1</v>
          </cell>
        </row>
        <row r="187">
          <cell r="D187">
            <v>93.9</v>
          </cell>
        </row>
        <row r="190">
          <cell r="D190">
            <v>97</v>
          </cell>
        </row>
        <row r="266">
          <cell r="A266">
            <v>24.349999999999998</v>
          </cell>
          <cell r="B266">
            <v>15.716666666666661</v>
          </cell>
          <cell r="C266">
            <v>43.1</v>
          </cell>
          <cell r="D266">
            <v>4.220000000000001</v>
          </cell>
          <cell r="E266">
            <v>92.4</v>
          </cell>
          <cell r="F266">
            <v>90</v>
          </cell>
          <cell r="G266">
            <v>36.4</v>
          </cell>
          <cell r="H266">
            <v>37.9</v>
          </cell>
        </row>
      </sheetData>
      <sheetData sheetId="45">
        <row r="15">
          <cell r="C15">
            <v>735</v>
          </cell>
        </row>
        <row r="16">
          <cell r="C16">
            <v>17</v>
          </cell>
        </row>
        <row r="17">
          <cell r="C17">
            <v>20</v>
          </cell>
        </row>
        <row r="18">
          <cell r="C18">
            <v>169</v>
          </cell>
        </row>
        <row r="93">
          <cell r="D93">
            <v>66.4</v>
          </cell>
        </row>
        <row r="96">
          <cell r="D96">
            <v>73.5</v>
          </cell>
        </row>
        <row r="187">
          <cell r="D187">
            <v>97.3</v>
          </cell>
        </row>
        <row r="190">
          <cell r="D190">
            <v>97.3</v>
          </cell>
        </row>
        <row r="266">
          <cell r="A266">
            <v>40.333333333333336</v>
          </cell>
          <cell r="B266">
            <v>49.449999999999996</v>
          </cell>
          <cell r="C266">
            <v>27.65</v>
          </cell>
          <cell r="D266">
            <v>33.9</v>
          </cell>
          <cell r="E266">
            <v>93.25</v>
          </cell>
          <cell r="F266">
            <v>94.1</v>
          </cell>
          <cell r="G266">
            <v>78.4</v>
          </cell>
          <cell r="H266">
            <v>72.51666666666667</v>
          </cell>
        </row>
      </sheetData>
      <sheetData sheetId="46">
        <row r="15">
          <cell r="C15">
            <v>0</v>
          </cell>
        </row>
        <row r="16">
          <cell r="C16">
            <v>0</v>
          </cell>
        </row>
        <row r="17">
          <cell r="C17">
            <v>15</v>
          </cell>
        </row>
        <row r="18">
          <cell r="C18">
            <v>0</v>
          </cell>
        </row>
        <row r="187">
          <cell r="D187">
            <v>93.3</v>
          </cell>
        </row>
        <row r="190">
          <cell r="D190">
            <v>66.7</v>
          </cell>
        </row>
        <row r="266">
          <cell r="A266" t="str">
            <v>-</v>
          </cell>
          <cell r="B266" t="str">
            <v>-</v>
          </cell>
          <cell r="C266" t="str">
            <v>-</v>
          </cell>
          <cell r="D266" t="str">
            <v>-</v>
          </cell>
          <cell r="E266">
            <v>56.65</v>
          </cell>
          <cell r="F266" t="str">
            <v>-</v>
          </cell>
          <cell r="G266">
            <v>100</v>
          </cell>
          <cell r="H266">
            <v>76.66666666666667</v>
          </cell>
        </row>
      </sheetData>
      <sheetData sheetId="47">
        <row r="15">
          <cell r="C15">
            <v>34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93">
          <cell r="D93">
            <v>97.1</v>
          </cell>
        </row>
        <row r="96">
          <cell r="D96">
            <v>94.1</v>
          </cell>
        </row>
        <row r="266">
          <cell r="A266">
            <v>87.66000000000001</v>
          </cell>
          <cell r="B266">
            <v>93.4</v>
          </cell>
          <cell r="C266">
            <v>76.5</v>
          </cell>
          <cell r="D266">
            <v>63.975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</row>
      </sheetData>
      <sheetData sheetId="48">
        <row r="15">
          <cell r="C15">
            <v>80</v>
          </cell>
        </row>
        <row r="16">
          <cell r="C16">
            <v>51</v>
          </cell>
        </row>
        <row r="17">
          <cell r="C17">
            <v>7</v>
          </cell>
        </row>
        <row r="18">
          <cell r="C18">
            <v>30</v>
          </cell>
        </row>
        <row r="93">
          <cell r="D93">
            <v>77.5</v>
          </cell>
        </row>
        <row r="96">
          <cell r="D96">
            <v>90</v>
          </cell>
        </row>
        <row r="187">
          <cell r="D187">
            <v>86.2</v>
          </cell>
        </row>
        <row r="190">
          <cell r="D190">
            <v>96.6</v>
          </cell>
        </row>
        <row r="266">
          <cell r="A266">
            <v>81.55</v>
          </cell>
          <cell r="B266">
            <v>80.96666666666667</v>
          </cell>
          <cell r="C266">
            <v>77.1</v>
          </cell>
          <cell r="D266">
            <v>64.36</v>
          </cell>
          <cell r="E266">
            <v>80.15</v>
          </cell>
          <cell r="F266">
            <v>70.6</v>
          </cell>
          <cell r="G266">
            <v>94.8</v>
          </cell>
          <cell r="H266">
            <v>72.13333333333334</v>
          </cell>
        </row>
      </sheetData>
      <sheetData sheetId="49">
        <row r="15">
          <cell r="C15">
            <v>337</v>
          </cell>
        </row>
        <row r="16">
          <cell r="C16">
            <v>154</v>
          </cell>
        </row>
        <row r="17">
          <cell r="C17">
            <v>50</v>
          </cell>
        </row>
        <row r="18">
          <cell r="C18">
            <v>315</v>
          </cell>
        </row>
        <row r="93">
          <cell r="D93">
            <v>91.4</v>
          </cell>
        </row>
        <row r="96">
          <cell r="D96">
            <v>91.4</v>
          </cell>
        </row>
        <row r="187">
          <cell r="D187">
            <v>98.5</v>
          </cell>
        </row>
        <row r="190">
          <cell r="D190">
            <v>97.5</v>
          </cell>
        </row>
        <row r="266">
          <cell r="A266">
            <v>72.05</v>
          </cell>
          <cell r="B266">
            <v>80.93333333333334</v>
          </cell>
          <cell r="C266">
            <v>67.45</v>
          </cell>
          <cell r="D266">
            <v>78.74</v>
          </cell>
          <cell r="E266">
            <v>90.95</v>
          </cell>
          <cell r="F266">
            <v>94.2</v>
          </cell>
          <cell r="G266">
            <v>95.6</v>
          </cell>
          <cell r="H266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37"/>
  <sheetViews>
    <sheetView zoomScale="80" zoomScaleNormal="80" zoomScaleSheetLayoutView="90" zoomScalePageLayoutView="0" workbookViewId="0" topLeftCell="A25">
      <selection activeCell="B33" sqref="B33"/>
    </sheetView>
  </sheetViews>
  <sheetFormatPr defaultColWidth="9.00390625" defaultRowHeight="12.75"/>
  <cols>
    <col min="1" max="1" width="4.375" style="0" customWidth="1"/>
    <col min="2" max="2" width="47.25390625" style="0" customWidth="1"/>
    <col min="3" max="4" width="14.00390625" style="0" customWidth="1"/>
    <col min="5" max="7" width="14.00390625" style="25" customWidth="1"/>
    <col min="8" max="8" width="15.125" style="25" customWidth="1"/>
    <col min="9" max="9" width="15.875" style="25" customWidth="1"/>
    <col min="10" max="10" width="16.75390625" style="25" customWidth="1"/>
  </cols>
  <sheetData>
    <row r="1" spans="1:10" ht="27.75" customHeight="1">
      <c r="A1" s="268"/>
      <c r="B1" s="266" t="s">
        <v>65</v>
      </c>
      <c r="C1" s="260" t="s">
        <v>66</v>
      </c>
      <c r="D1" s="260"/>
      <c r="E1" s="260"/>
      <c r="F1" s="261" t="s">
        <v>67</v>
      </c>
      <c r="G1" s="262"/>
      <c r="H1" s="263"/>
      <c r="I1" s="270" t="s">
        <v>190</v>
      </c>
      <c r="J1" s="264" t="s">
        <v>68</v>
      </c>
    </row>
    <row r="2" spans="1:10" ht="54" customHeight="1">
      <c r="A2" s="269"/>
      <c r="B2" s="267"/>
      <c r="C2" s="209" t="s">
        <v>71</v>
      </c>
      <c r="D2" s="209" t="s">
        <v>72</v>
      </c>
      <c r="E2" s="211" t="s">
        <v>69</v>
      </c>
      <c r="F2" s="28" t="s">
        <v>71</v>
      </c>
      <c r="G2" s="28" t="s">
        <v>72</v>
      </c>
      <c r="H2" s="213" t="s">
        <v>70</v>
      </c>
      <c r="I2" s="271"/>
      <c r="J2" s="265"/>
    </row>
    <row r="3" spans="1:10" ht="15">
      <c r="A3" s="203">
        <v>1</v>
      </c>
      <c r="B3" s="204" t="str">
        <f>'Расчет по стат. показателям'!$AK$4</f>
        <v>Костромская областная детская больница</v>
      </c>
      <c r="C3" s="206">
        <f>'Расчет по стат. показателям'!$AK$60</f>
        <v>6.002784564430765</v>
      </c>
      <c r="D3" s="206">
        <f>'Расчет по соц. опросам'!AD16</f>
        <v>9.5</v>
      </c>
      <c r="E3" s="212">
        <f aca="true" t="shared" si="0" ref="E3:E32">0.7*C3+0.3*D3</f>
        <v>7.051949195101535</v>
      </c>
      <c r="F3" s="210">
        <f>'Расчет по стат. показателям'!$AK$33</f>
        <v>5.650971661037519</v>
      </c>
      <c r="G3" s="210">
        <f>'Расчет по соц. опросам'!P16</f>
        <v>8.166666666666666</v>
      </c>
      <c r="H3" s="214">
        <f aca="true" t="shared" si="1" ref="H3:H32">0.5*F3+0.5*G3</f>
        <v>6.908819163852092</v>
      </c>
      <c r="I3" s="208">
        <f>'Расчет по стат. показателям'!$AK$70</f>
        <v>7.1775605242869585</v>
      </c>
      <c r="J3" s="215">
        <f aca="true" t="shared" si="2" ref="J3:J32">AVERAGE(E3,H3,I3)</f>
        <v>7.046109627746862</v>
      </c>
    </row>
    <row r="4" spans="1:10" ht="15">
      <c r="A4" s="203">
        <v>2</v>
      </c>
      <c r="B4" s="204" t="str">
        <f>'Расчет по стат. показателям'!$AT$4</f>
        <v>Антроповская ЦРБ</v>
      </c>
      <c r="C4" s="206">
        <f>'Расчет по стат. показателям'!$AT$60</f>
        <v>5.565388546573374</v>
      </c>
      <c r="D4" s="206">
        <f>'Расчет по соц. опросам'!AD5</f>
        <v>8.833333333333334</v>
      </c>
      <c r="E4" s="212">
        <f t="shared" si="0"/>
        <v>6.545771982601361</v>
      </c>
      <c r="F4" s="210">
        <f>'Расчет по стат. показателям'!$AT$33</f>
        <v>5.538474866477044</v>
      </c>
      <c r="G4" s="210">
        <f>'Расчет по соц. опросам'!P5</f>
        <v>8.833333333333334</v>
      </c>
      <c r="H4" s="214">
        <f t="shared" si="1"/>
        <v>7.185904099905189</v>
      </c>
      <c r="I4" s="208">
        <f>'Расчет по стат. показателям'!$AT$70</f>
        <v>6.636575214300828</v>
      </c>
      <c r="J4" s="215">
        <f t="shared" si="2"/>
        <v>6.789417098935793</v>
      </c>
    </row>
    <row r="5" spans="1:10" ht="15">
      <c r="A5" s="203">
        <v>3</v>
      </c>
      <c r="B5" s="204" t="str">
        <f>'Расчет по стат. показателям'!$AR$4</f>
        <v>Шарьинская ОБ</v>
      </c>
      <c r="C5" s="206">
        <f>'Расчет по стат. показателям'!$AR$60</f>
        <v>5.796791373983045</v>
      </c>
      <c r="D5" s="206">
        <f>'Расчет по соц. опросам'!AD46</f>
        <v>10</v>
      </c>
      <c r="E5" s="212">
        <f t="shared" si="0"/>
        <v>7.057753961788132</v>
      </c>
      <c r="F5" s="210">
        <f>'Расчет по стат. показателям'!$AR$33</f>
        <v>5.292891621488789</v>
      </c>
      <c r="G5" s="210">
        <f>'Расчет по соц. опросам'!P46</f>
        <v>8.666666666666666</v>
      </c>
      <c r="H5" s="214">
        <f t="shared" si="1"/>
        <v>6.979779144077728</v>
      </c>
      <c r="I5" s="208">
        <f>'Расчет по стат. показателям'!$AR$70</f>
        <v>6.299609902368634</v>
      </c>
      <c r="J5" s="215">
        <f t="shared" si="2"/>
        <v>6.779047669411498</v>
      </c>
    </row>
    <row r="6" spans="1:10" ht="15">
      <c r="A6" s="203">
        <v>4</v>
      </c>
      <c r="B6" s="204" t="str">
        <f>'Расчет по стат. показателям'!$AU$4</f>
        <v>Чухломская ЦРБ</v>
      </c>
      <c r="C6" s="206">
        <f>'Расчет по стат. показателям'!$AU$60</f>
        <v>4.8689420952580384</v>
      </c>
      <c r="D6" s="206">
        <f>'Расчет по соц. опросам'!AD45</f>
        <v>9</v>
      </c>
      <c r="E6" s="212">
        <f t="shared" si="0"/>
        <v>6.108259466680627</v>
      </c>
      <c r="F6" s="210">
        <f>'Расчет по стат. показателям'!$AU$33</f>
        <v>6.344954551804389</v>
      </c>
      <c r="G6" s="210">
        <f>'Расчет по соц. опросам'!P45</f>
        <v>8.5</v>
      </c>
      <c r="H6" s="214">
        <f t="shared" si="1"/>
        <v>7.422477275902194</v>
      </c>
      <c r="I6" s="208">
        <f>'Расчет по стат. показателям'!$AU$70</f>
        <v>6.444352649218677</v>
      </c>
      <c r="J6" s="215">
        <f t="shared" si="2"/>
        <v>6.658363130600499</v>
      </c>
    </row>
    <row r="7" spans="1:10" ht="15">
      <c r="A7" s="203">
        <v>5</v>
      </c>
      <c r="B7" s="204" t="str">
        <f>'Расчет по стат. показателям'!$AJ$4</f>
        <v>Костромская областная клиническая больница</v>
      </c>
      <c r="C7" s="206">
        <f>'Расчет по стат. показателям'!$AJ$60</f>
        <v>5.99188623844919</v>
      </c>
      <c r="D7" s="206">
        <f>'Расчет по соц. опросам'!AD17</f>
        <v>6.333333333333333</v>
      </c>
      <c r="E7" s="212">
        <f t="shared" si="0"/>
        <v>6.094320366914433</v>
      </c>
      <c r="F7" s="210">
        <f>'Расчет по стат. показателям'!$AJ$33</f>
        <v>4.096779407261465</v>
      </c>
      <c r="G7" s="210">
        <f>'Расчет по соц. опросам'!P17</f>
        <v>9</v>
      </c>
      <c r="H7" s="214">
        <f t="shared" si="1"/>
        <v>6.548389703630733</v>
      </c>
      <c r="I7" s="208">
        <f>'Расчет по стат. показателям'!$AJ$70</f>
        <v>7.2713022011894</v>
      </c>
      <c r="J7" s="215">
        <f t="shared" si="2"/>
        <v>6.638004090578188</v>
      </c>
    </row>
    <row r="8" spans="1:10" ht="15">
      <c r="A8" s="203">
        <v>6</v>
      </c>
      <c r="B8" s="204" t="str">
        <f>'Расчет по стат. показателям'!$AP$4</f>
        <v>Галичская ОБ</v>
      </c>
      <c r="C8" s="206">
        <f>'Расчет по стат. показателям'!$AP$60</f>
        <v>5.564159464904704</v>
      </c>
      <c r="D8" s="206">
        <f>'Расчет по соц. опросам'!AD11</f>
        <v>8.666666666666666</v>
      </c>
      <c r="E8" s="212">
        <f t="shared" si="0"/>
        <v>6.494911625433293</v>
      </c>
      <c r="F8" s="210">
        <f>'Расчет по стат. показателям'!$AP$33</f>
        <v>6.057575366971694</v>
      </c>
      <c r="G8" s="210">
        <f>'Расчет по соц. опросам'!P11</f>
        <v>7</v>
      </c>
      <c r="H8" s="214">
        <f t="shared" si="1"/>
        <v>6.528787683485847</v>
      </c>
      <c r="I8" s="208">
        <f>'Расчет по стат. показателям'!$AP$70</f>
        <v>6.506195527715054</v>
      </c>
      <c r="J8" s="215">
        <f t="shared" si="2"/>
        <v>6.509964945544731</v>
      </c>
    </row>
    <row r="9" spans="1:10" ht="15">
      <c r="A9" s="203">
        <v>7</v>
      </c>
      <c r="B9" s="204" t="str">
        <f>'Расчет по стат. показателям'!$BH$4</f>
        <v>Вохомская РБ</v>
      </c>
      <c r="C9" s="206">
        <f>'Расчет по стат. показателям'!$BH$60</f>
        <v>6.761623497335775</v>
      </c>
      <c r="D9" s="206">
        <f>'Расчет по соц. опросам'!AD9</f>
        <v>9</v>
      </c>
      <c r="E9" s="212">
        <f t="shared" si="0"/>
        <v>7.433136448135043</v>
      </c>
      <c r="F9" s="210">
        <f>'Расчет по стат. показателям'!$BH$33</f>
        <v>5.2102590712139785</v>
      </c>
      <c r="G9" s="210">
        <f>'Расчет по соц. опросам'!P9</f>
        <v>6</v>
      </c>
      <c r="H9" s="214">
        <f t="shared" si="1"/>
        <v>5.60512953560699</v>
      </c>
      <c r="I9" s="208">
        <f>'Расчет по стат. показателям'!$BH$70</f>
        <v>5.792669872923014</v>
      </c>
      <c r="J9" s="215">
        <f t="shared" si="2"/>
        <v>6.276978618888349</v>
      </c>
    </row>
    <row r="10" spans="1:10" ht="15">
      <c r="A10" s="203">
        <v>8</v>
      </c>
      <c r="B10" s="204" t="str">
        <f>'Расчет по стат. показателям'!$BG$4</f>
        <v>Боговаровская РБ</v>
      </c>
      <c r="C10" s="206">
        <f>'Расчет по стат. показателям'!$BG$60</f>
        <v>5.160888821130873</v>
      </c>
      <c r="D10" s="206">
        <f>'Расчет по соц. опросам'!AD6</f>
        <v>7.833333333333333</v>
      </c>
      <c r="E10" s="212">
        <f t="shared" si="0"/>
        <v>5.96262217479161</v>
      </c>
      <c r="F10" s="210">
        <f>'Расчет по стат. показателям'!$BG$33</f>
        <v>5.546896736021376</v>
      </c>
      <c r="G10" s="210">
        <f>'Расчет по соц. опросам'!P6</f>
        <v>5.833333333333333</v>
      </c>
      <c r="H10" s="214">
        <f t="shared" si="1"/>
        <v>5.690115034677355</v>
      </c>
      <c r="I10" s="208">
        <f>'Расчет по стат. показателям'!$BG$70</f>
        <v>7.0214673678243</v>
      </c>
      <c r="J10" s="215">
        <f t="shared" si="2"/>
        <v>6.224734859097755</v>
      </c>
    </row>
    <row r="11" spans="1:10" ht="15">
      <c r="A11" s="203">
        <v>9</v>
      </c>
      <c r="B11" s="204" t="str">
        <f>'Расчет по стат. показателям'!$BB$4</f>
        <v>Кадыйская РБ</v>
      </c>
      <c r="C11" s="206">
        <f>'Расчет по стат. показателям'!$BB$60</f>
        <v>3.739124592051254</v>
      </c>
      <c r="D11" s="206">
        <f>'Расчет по соц. опросам'!AD14</f>
        <v>9.5</v>
      </c>
      <c r="E11" s="212">
        <f t="shared" si="0"/>
        <v>5.4673872144358775</v>
      </c>
      <c r="F11" s="210">
        <f>'Расчет по стат. показателям'!$BB$33</f>
        <v>5.621502669110938</v>
      </c>
      <c r="G11" s="210">
        <f>'Расчет по соц. опросам'!P14</f>
        <v>8.833333333333334</v>
      </c>
      <c r="H11" s="214">
        <f t="shared" si="1"/>
        <v>7.227418001222135</v>
      </c>
      <c r="I11" s="208">
        <f>'Расчет по стат. показателям'!$BB$70</f>
        <v>5.764414078163605</v>
      </c>
      <c r="J11" s="215">
        <f t="shared" si="2"/>
        <v>6.153073097940539</v>
      </c>
    </row>
    <row r="12" spans="1:10" ht="15">
      <c r="A12" s="203">
        <v>10</v>
      </c>
      <c r="B12" s="204" t="str">
        <f>'Расчет по стат. показателям'!$BM$4</f>
        <v>Волгореченская ГБ</v>
      </c>
      <c r="C12" s="206">
        <f>'Расчет по стат. показателям'!$BM$60</f>
        <v>5.723502902390875</v>
      </c>
      <c r="D12" s="206">
        <f>'Расчет по соц. опросам'!AD8</f>
        <v>7.333333333333333</v>
      </c>
      <c r="E12" s="212">
        <f t="shared" si="0"/>
        <v>6.206452031673612</v>
      </c>
      <c r="F12" s="210">
        <f>'Расчет по стат. показателям'!$BM$33</f>
        <v>5.447636666919036</v>
      </c>
      <c r="G12" s="210">
        <f>'Расчет по соц. опросам'!P8</f>
        <v>6.333333333333333</v>
      </c>
      <c r="H12" s="214">
        <f t="shared" si="1"/>
        <v>5.890485000126184</v>
      </c>
      <c r="I12" s="208">
        <f>'Расчет по стат. показателям'!$BM$70</f>
        <v>6.3452856205730095</v>
      </c>
      <c r="J12" s="215">
        <f t="shared" si="2"/>
        <v>6.147407550790935</v>
      </c>
    </row>
    <row r="13" spans="1:10" ht="15">
      <c r="A13" s="203">
        <v>11</v>
      </c>
      <c r="B13" s="204" t="str">
        <f>'Расчет по стат. показателям'!$AW$4</f>
        <v>Островская РБ</v>
      </c>
      <c r="C13" s="206">
        <f>'Расчет по стат. показателям'!$AW$60</f>
        <v>5.8182806760307955</v>
      </c>
      <c r="D13" s="206">
        <f>'Расчет по соц. опросам'!AD31</f>
        <v>6.833333333333333</v>
      </c>
      <c r="E13" s="212">
        <f t="shared" si="0"/>
        <v>6.122796473221556</v>
      </c>
      <c r="F13" s="210">
        <f>'Расчет по стат. показателям'!$AW$33</f>
        <v>5.364677215109882</v>
      </c>
      <c r="G13" s="210">
        <f>'Расчет по соц. опросам'!P31</f>
        <v>7.166666666666667</v>
      </c>
      <c r="H13" s="214">
        <f t="shared" si="1"/>
        <v>6.265671940888275</v>
      </c>
      <c r="I13" s="208">
        <f>'Расчет по стат. показателям'!$AW$70</f>
        <v>5.807635933539069</v>
      </c>
      <c r="J13" s="215">
        <f t="shared" si="2"/>
        <v>6.065368115882966</v>
      </c>
    </row>
    <row r="14" spans="1:10" ht="27.75" customHeight="1">
      <c r="A14" s="203">
        <v>13</v>
      </c>
      <c r="B14" s="205" t="str">
        <f>'Расчет по стат. показателям'!$AN$4</f>
        <v>ОБ КО№1</v>
      </c>
      <c r="C14" s="206">
        <f>'Расчет по стат. показателям'!$AN$60</f>
        <v>4.523922125556679</v>
      </c>
      <c r="D14" s="206">
        <f>'Расчет по соц. опросам'!AD29</f>
        <v>7.166666666666667</v>
      </c>
      <c r="E14" s="212">
        <f t="shared" si="0"/>
        <v>5.3167454878896745</v>
      </c>
      <c r="F14" s="210">
        <f>'Расчет по стат. показателям'!$AN$33</f>
        <v>5.875512075175324</v>
      </c>
      <c r="G14" s="210">
        <f>'Расчет по соц. опросам'!P29</f>
        <v>5.5</v>
      </c>
      <c r="H14" s="214">
        <f t="shared" si="1"/>
        <v>5.687756037587662</v>
      </c>
      <c r="I14" s="208">
        <f>'Расчет по стат. показателям'!$AN$70</f>
        <v>7.103433598448081</v>
      </c>
      <c r="J14" s="215">
        <f t="shared" si="2"/>
        <v>6.0359783746418065</v>
      </c>
    </row>
    <row r="15" spans="1:10" ht="15">
      <c r="A15" s="203">
        <v>14</v>
      </c>
      <c r="B15" s="204" t="str">
        <f>'Расчет по стат. показателям'!$AS$4</f>
        <v>Нерехтская ЦРБ</v>
      </c>
      <c r="C15" s="206">
        <f>'Расчет по стат. показателям'!$AS$60</f>
        <v>5.9683654846654335</v>
      </c>
      <c r="D15" s="206">
        <f>'Расчет по соц. опросам'!AD28</f>
        <v>6</v>
      </c>
      <c r="E15" s="212">
        <f t="shared" si="0"/>
        <v>5.977855839265803</v>
      </c>
      <c r="F15" s="210">
        <f>'Расчет по стат. показателям'!$AS$33</f>
        <v>6.000108065759243</v>
      </c>
      <c r="G15" s="210">
        <f>'Расчет по соц. опросам'!P28</f>
        <v>5</v>
      </c>
      <c r="H15" s="214">
        <f t="shared" si="1"/>
        <v>5.500054032879621</v>
      </c>
      <c r="I15" s="208">
        <f>'Расчет по стат. показателям'!$AS$70</f>
        <v>6.505445804419962</v>
      </c>
      <c r="J15" s="215">
        <f t="shared" si="2"/>
        <v>5.994451892188462</v>
      </c>
    </row>
    <row r="16" spans="1:10" ht="25.5">
      <c r="A16" s="203">
        <v>15</v>
      </c>
      <c r="B16" s="205" t="str">
        <f>'Расчет по стат. показателям'!$AM$4</f>
        <v>Костромской областной госпиталь для ветеранов войн</v>
      </c>
      <c r="C16" s="206">
        <f>'Расчет по стат. показателям'!$AM$60</f>
        <v>7.009604391468572</v>
      </c>
      <c r="D16" s="206">
        <f>'Расчет по соц. опросам'!AD20</f>
        <v>7.666666666666667</v>
      </c>
      <c r="E16" s="212">
        <f t="shared" si="0"/>
        <v>7.206723074028</v>
      </c>
      <c r="F16" s="210">
        <f>'Расчет по стат. показателям'!$AM$33</f>
        <v>5.157890188103635</v>
      </c>
      <c r="G16" s="210">
        <f>'Расчет по соц. опросам'!P20</f>
        <v>9.5</v>
      </c>
      <c r="H16" s="214">
        <f t="shared" si="1"/>
        <v>7.328945094051818</v>
      </c>
      <c r="I16" s="208">
        <f>'Расчет по стат. показателям'!$AM$70</f>
        <v>3.406746274293705</v>
      </c>
      <c r="J16" s="215">
        <f t="shared" si="2"/>
        <v>5.980804814124507</v>
      </c>
    </row>
    <row r="17" spans="1:10" ht="15">
      <c r="A17" s="203">
        <v>16</v>
      </c>
      <c r="B17" s="204" t="str">
        <f>'Расчет по стат. показателям'!$AV$4</f>
        <v>Красносельская РБ</v>
      </c>
      <c r="C17" s="206">
        <f>'Расчет по стат. показателям'!$AV$60</f>
        <v>3.4218858519365485</v>
      </c>
      <c r="D17" s="206">
        <f>'Расчет по соц. опросам'!AD23</f>
        <v>8.166666666666666</v>
      </c>
      <c r="E17" s="212">
        <f t="shared" si="0"/>
        <v>4.845320096355584</v>
      </c>
      <c r="F17" s="210">
        <f>'Расчет по стат. показателям'!$AV$33</f>
        <v>6.235410035315532</v>
      </c>
      <c r="G17" s="210">
        <f>'Расчет по соц. опросам'!P23</f>
        <v>9.333333333333334</v>
      </c>
      <c r="H17" s="214">
        <f t="shared" si="1"/>
        <v>7.784371684324433</v>
      </c>
      <c r="I17" s="208">
        <f>'Расчет по стат. показателям'!$AV$70</f>
        <v>5.201816927640773</v>
      </c>
      <c r="J17" s="215">
        <f t="shared" si="2"/>
        <v>5.94383623610693</v>
      </c>
    </row>
    <row r="18" spans="1:10" ht="15">
      <c r="A18" s="203">
        <v>17</v>
      </c>
      <c r="B18" s="204" t="str">
        <f>'Расчет по стат. показателям'!$AO$4</f>
        <v>ОБ КО№2</v>
      </c>
      <c r="C18" s="206">
        <f>'Расчет по стат. показателям'!$AO$60</f>
        <v>5.265398866553318</v>
      </c>
      <c r="D18" s="206">
        <f>'Расчет по соц. опросам'!AD30</f>
        <v>8</v>
      </c>
      <c r="E18" s="212">
        <f t="shared" si="0"/>
        <v>6.085779206587322</v>
      </c>
      <c r="F18" s="210">
        <f>'Расчет по стат. показателям'!$AO$33</f>
        <v>5.200697626119107</v>
      </c>
      <c r="G18" s="210">
        <f>'Расчет по соц. опросам'!P30</f>
        <v>6.166666666666667</v>
      </c>
      <c r="H18" s="214">
        <f t="shared" si="1"/>
        <v>5.683682146392886</v>
      </c>
      <c r="I18" s="208">
        <f>'Расчет по стат. показателям'!$AO$70</f>
        <v>5.797258654317167</v>
      </c>
      <c r="J18" s="215">
        <f t="shared" si="2"/>
        <v>5.855573335765793</v>
      </c>
    </row>
    <row r="19" spans="1:10" ht="15">
      <c r="A19" s="203">
        <v>18</v>
      </c>
      <c r="B19" s="204" t="str">
        <f>'Расчет по стат. показателям'!$AY$4</f>
        <v>Солигаличская РБ</v>
      </c>
      <c r="C19" s="206">
        <f>'Расчет по стат. показателям'!$AY$60</f>
        <v>4.572812639423499</v>
      </c>
      <c r="D19" s="206">
        <f>'Расчет по соц. опросам'!AD37</f>
        <v>9.666666666666666</v>
      </c>
      <c r="E19" s="212">
        <f t="shared" si="0"/>
        <v>6.100968847596449</v>
      </c>
      <c r="F19" s="210">
        <f>'Расчет по стат. показателям'!$AY$33</f>
        <v>5.687306953441754</v>
      </c>
      <c r="G19" s="210">
        <f>'Расчет по соц. опросам'!P37</f>
        <v>8</v>
      </c>
      <c r="H19" s="214">
        <f t="shared" si="1"/>
        <v>6.843653476720878</v>
      </c>
      <c r="I19" s="208">
        <f>'Расчет по стат. показателям'!$AY$70</f>
        <v>4.575193434735841</v>
      </c>
      <c r="J19" s="215">
        <f t="shared" si="2"/>
        <v>5.839938586351056</v>
      </c>
    </row>
    <row r="20" spans="1:10" ht="15">
      <c r="A20" s="203">
        <v>19</v>
      </c>
      <c r="B20" s="204" t="str">
        <f>'Расчет по стат. показателям'!$BL$4</f>
        <v>Городская больница г.Костромы</v>
      </c>
      <c r="C20" s="206">
        <f>'Расчет по стат. показателям'!$BL$60</f>
        <v>4.56429028695885</v>
      </c>
      <c r="D20" s="206">
        <f>'Расчет по соц. опросам'!AD12</f>
        <v>7</v>
      </c>
      <c r="E20" s="212">
        <f t="shared" si="0"/>
        <v>5.295003200871195</v>
      </c>
      <c r="F20" s="210">
        <f>'Расчет по стат. показателям'!$BL$33</f>
        <v>6.121968565374569</v>
      </c>
      <c r="G20" s="210">
        <f>'Расчет по соц. опросам'!P12</f>
        <v>5</v>
      </c>
      <c r="H20" s="214">
        <f t="shared" si="1"/>
        <v>5.560984282687285</v>
      </c>
      <c r="I20" s="208">
        <f>'Расчет по стат. показателям'!$BL$70</f>
        <v>6.620423118987073</v>
      </c>
      <c r="J20" s="215">
        <f t="shared" si="2"/>
        <v>5.8254702008485175</v>
      </c>
    </row>
    <row r="21" spans="1:10" ht="15">
      <c r="A21" s="203">
        <v>20</v>
      </c>
      <c r="B21" s="204" t="str">
        <f>'Расчет по стат. показателям'!$BF$4</f>
        <v>Нейская РБ</v>
      </c>
      <c r="C21" s="206">
        <f>'Расчет по стат. показателям'!$BF$60</f>
        <v>4.7731641411927725</v>
      </c>
      <c r="D21" s="206">
        <f>'Расчет по соц. опросам'!AD27</f>
        <v>8.5</v>
      </c>
      <c r="E21" s="212">
        <f t="shared" si="0"/>
        <v>5.89121489883494</v>
      </c>
      <c r="F21" s="210">
        <f>'Расчет по стат. показателям'!$BF$33</f>
        <v>5.687911781092541</v>
      </c>
      <c r="G21" s="210">
        <f>'Расчет по соц. опросам'!P27</f>
        <v>7.166666666666667</v>
      </c>
      <c r="H21" s="214">
        <f t="shared" si="1"/>
        <v>6.427289223879604</v>
      </c>
      <c r="I21" s="208">
        <f>'Расчет по стат. показателям'!$BF$70</f>
        <v>5.012268973380193</v>
      </c>
      <c r="J21" s="215">
        <f t="shared" si="2"/>
        <v>5.776924365364913</v>
      </c>
    </row>
    <row r="22" spans="1:10" ht="15">
      <c r="A22" s="203">
        <v>21</v>
      </c>
      <c r="B22" s="204" t="str">
        <f>'Расчет по стат. показателям'!$AQ$4</f>
        <v>Мантуровская ОБ</v>
      </c>
      <c r="C22" s="206">
        <f>'Расчет по стат. показателям'!$AQ$60</f>
        <v>5.933461428999903</v>
      </c>
      <c r="D22" s="206">
        <f>'Расчет по соц. опросам'!AD25</f>
        <v>7.5</v>
      </c>
      <c r="E22" s="212">
        <f t="shared" si="0"/>
        <v>6.403423000299932</v>
      </c>
      <c r="F22" s="210">
        <f>'Расчет по стат. показателям'!$AQ$33</f>
        <v>5.172727692880053</v>
      </c>
      <c r="G22" s="210">
        <f>'Расчет по соц. опросам'!P25</f>
        <v>5.666666666666667</v>
      </c>
      <c r="H22" s="214">
        <f t="shared" si="1"/>
        <v>5.41969717977336</v>
      </c>
      <c r="I22" s="208">
        <f>'Расчет по стат. показателям'!$AQ$70</f>
        <v>5.360283019217085</v>
      </c>
      <c r="J22" s="215">
        <f t="shared" si="2"/>
        <v>5.727801066430126</v>
      </c>
    </row>
    <row r="23" spans="1:10" ht="15">
      <c r="A23" s="203">
        <v>22</v>
      </c>
      <c r="B23" s="204" t="str">
        <f>'Расчет по стат. показателям'!$BC$4</f>
        <v>Кологривская РБ</v>
      </c>
      <c r="C23" s="206">
        <f>'Расчет по стат. показателям'!$BC$60</f>
        <v>5.1720559478962205</v>
      </c>
      <c r="D23" s="206">
        <f>'Расчет по соц. опросам'!AD15</f>
        <v>8.333333333333334</v>
      </c>
      <c r="E23" s="212">
        <f t="shared" si="0"/>
        <v>6.1204391635273545</v>
      </c>
      <c r="F23" s="210">
        <f>'Расчет по стат. показателям'!$BC$33</f>
        <v>5.5537276919072225</v>
      </c>
      <c r="G23" s="210">
        <f>'Расчет по соц. опросам'!P15</f>
        <v>5.333333333333333</v>
      </c>
      <c r="H23" s="214">
        <f t="shared" si="1"/>
        <v>5.443530512620278</v>
      </c>
      <c r="I23" s="208">
        <f>'Расчет по стат. показателям'!$BC$70</f>
        <v>5.517880621530511</v>
      </c>
      <c r="J23" s="215">
        <f t="shared" si="2"/>
        <v>5.693950099226048</v>
      </c>
    </row>
    <row r="24" spans="1:10" ht="15">
      <c r="A24" s="203">
        <v>23</v>
      </c>
      <c r="B24" s="204" t="str">
        <f>'Расчет по стат. показателям'!$AZ$4</f>
        <v>Парфеньевская РБ</v>
      </c>
      <c r="C24" s="206">
        <f>'Расчет по стат. показателям'!$AZ$60</f>
        <v>5.272619691414461</v>
      </c>
      <c r="D24" s="206">
        <f>'Расчет по соц. опросам'!AD33</f>
        <v>9.5</v>
      </c>
      <c r="E24" s="212">
        <f t="shared" si="0"/>
        <v>6.540833783990123</v>
      </c>
      <c r="F24" s="210">
        <f>'Расчет по стат. показателям'!$AZ$33</f>
        <v>5.24136727539206</v>
      </c>
      <c r="G24" s="210">
        <f>'Расчет по соц. опросам'!P33</f>
        <v>8.333333333333334</v>
      </c>
      <c r="H24" s="214">
        <f t="shared" si="1"/>
        <v>6.787350304362697</v>
      </c>
      <c r="I24" s="208">
        <f>'Расчет по стат. показателям'!$AZ$70</f>
        <v>3.432842530149045</v>
      </c>
      <c r="J24" s="215">
        <f t="shared" si="2"/>
        <v>5.587008872833955</v>
      </c>
    </row>
    <row r="25" spans="1:10" ht="15">
      <c r="A25" s="203">
        <v>24</v>
      </c>
      <c r="B25" s="204" t="str">
        <f>'Расчет по стат. показателям'!$BD$4</f>
        <v>Макарьевская РБ</v>
      </c>
      <c r="C25" s="206">
        <f>'Расчет по стат. показателям'!$BD$60</f>
        <v>5.26756972634867</v>
      </c>
      <c r="D25" s="206">
        <f>'Расчет по соц. опросам'!AD24</f>
        <v>7.666666666666667</v>
      </c>
      <c r="E25" s="212">
        <f t="shared" si="0"/>
        <v>5.987298808444068</v>
      </c>
      <c r="F25" s="210">
        <f>'Расчет по стат. показателям'!$BD$33</f>
        <v>5.724070424366014</v>
      </c>
      <c r="G25" s="210">
        <f>'Расчет по соц. опросам'!P24</f>
        <v>6</v>
      </c>
      <c r="H25" s="214">
        <f t="shared" si="1"/>
        <v>5.862035212183007</v>
      </c>
      <c r="I25" s="208">
        <f>'Расчет по стат. показателям'!$BD$70</f>
        <v>4.389866925589686</v>
      </c>
      <c r="J25" s="215">
        <f t="shared" si="2"/>
        <v>5.413066982072254</v>
      </c>
    </row>
    <row r="26" spans="1:10" ht="15">
      <c r="A26" s="203">
        <v>25</v>
      </c>
      <c r="B26" s="204" t="str">
        <f>'Расчет по стат. показателям'!$BI$4</f>
        <v>Павинская РБ</v>
      </c>
      <c r="C26" s="206">
        <f>'Расчет по стат. показателям'!$BI$60</f>
        <v>4.390897901429155</v>
      </c>
      <c r="D26" s="206">
        <f>'Расчет по соц. опросам'!AD32</f>
        <v>9</v>
      </c>
      <c r="E26" s="212">
        <f t="shared" si="0"/>
        <v>5.7736285310004085</v>
      </c>
      <c r="F26" s="210">
        <f>'Расчет по стат. показателям'!$BI$33</f>
        <v>5.271861431164184</v>
      </c>
      <c r="G26" s="210">
        <f>'Расчет по соц. опросам'!P32</f>
        <v>6.5</v>
      </c>
      <c r="H26" s="214">
        <f t="shared" si="1"/>
        <v>5.8859307155820915</v>
      </c>
      <c r="I26" s="208">
        <f>'Расчет по стат. показателям'!$BI$70</f>
        <v>4.477501667969184</v>
      </c>
      <c r="J26" s="215">
        <f t="shared" si="2"/>
        <v>5.3790203048505605</v>
      </c>
    </row>
    <row r="27" spans="1:10" ht="15">
      <c r="A27" s="203">
        <v>26</v>
      </c>
      <c r="B27" s="204" t="str">
        <f>'Расчет по стат. показателям'!$BK$4</f>
        <v>Пыщугская РБ</v>
      </c>
      <c r="C27" s="206">
        <f>'Расчет по стат. показателям'!$BK$60</f>
        <v>4.578179658639895</v>
      </c>
      <c r="D27" s="206">
        <f>'Расчет по соц. опросам'!AD35</f>
        <v>9</v>
      </c>
      <c r="E27" s="212">
        <f t="shared" si="0"/>
        <v>5.904725761047926</v>
      </c>
      <c r="F27" s="210">
        <f>'Расчет по стат. показателям'!$BK$33</f>
        <v>5.461286581264466</v>
      </c>
      <c r="G27" s="210">
        <f>'Расчет по соц. опросам'!P35</f>
        <v>6</v>
      </c>
      <c r="H27" s="214">
        <f t="shared" si="1"/>
        <v>5.7306432906322335</v>
      </c>
      <c r="I27" s="208">
        <f>'Расчет по стат. показателям'!$BK$70</f>
        <v>4.078136907977822</v>
      </c>
      <c r="J27" s="215">
        <f t="shared" si="2"/>
        <v>5.237835319885994</v>
      </c>
    </row>
    <row r="28" spans="1:10" ht="15">
      <c r="A28" s="203">
        <v>27</v>
      </c>
      <c r="B28" s="204" t="str">
        <f>'Расчет по стат. показателям'!$BA$4</f>
        <v>Сусанинская РБ</v>
      </c>
      <c r="C28" s="206">
        <f>'Расчет по стат. показателям'!$BA$60</f>
        <v>3.402994931352702</v>
      </c>
      <c r="D28" s="206">
        <f>'Расчет по соц. опросам'!AD42</f>
        <v>9.333333333333334</v>
      </c>
      <c r="E28" s="212">
        <f t="shared" si="0"/>
        <v>5.182096451946892</v>
      </c>
      <c r="F28" s="210">
        <f>'Расчет по стат. показателям'!$BA$33</f>
        <v>5.058630600128643</v>
      </c>
      <c r="G28" s="210">
        <f>'Расчет по соц. опросам'!P42</f>
        <v>5.333333333333333</v>
      </c>
      <c r="H28" s="214">
        <f t="shared" si="1"/>
        <v>5.195981966730988</v>
      </c>
      <c r="I28" s="208">
        <f>'Расчет по стат. показателям'!$BA$70</f>
        <v>5.276105726473612</v>
      </c>
      <c r="J28" s="215">
        <f t="shared" si="2"/>
        <v>5.218061381717164</v>
      </c>
    </row>
    <row r="29" spans="1:10" ht="15">
      <c r="A29" s="203">
        <v>28</v>
      </c>
      <c r="B29" s="204" t="str">
        <f>'Расчет по стат. показателям'!$BN$4</f>
        <v>Буйская ГБ</v>
      </c>
      <c r="C29" s="206">
        <f>'Расчет по стат. показателям'!$BN$60</f>
        <v>5.0818882377415715</v>
      </c>
      <c r="D29" s="206">
        <f>'Расчет по соц. опросам'!AD7</f>
        <v>4.333333333333333</v>
      </c>
      <c r="E29" s="212">
        <f t="shared" si="0"/>
        <v>4.8573217664190995</v>
      </c>
      <c r="F29" s="210">
        <f>'Расчет по стат. показателям'!$BN$33</f>
        <v>5.5612060116106345</v>
      </c>
      <c r="G29" s="210">
        <f>'Расчет по соц. опросам'!P7</f>
        <v>3.6666666666666665</v>
      </c>
      <c r="H29" s="214">
        <f t="shared" si="1"/>
        <v>4.61393633913865</v>
      </c>
      <c r="I29" s="208">
        <f>'Расчет по стат. показателям'!$BN$70</f>
        <v>5.801894328549954</v>
      </c>
      <c r="J29" s="215">
        <f t="shared" si="2"/>
        <v>5.091050811369235</v>
      </c>
    </row>
    <row r="30" spans="1:10" ht="15">
      <c r="A30" s="203">
        <v>29</v>
      </c>
      <c r="B30" s="204" t="str">
        <f>'Расчет по стат. показателям'!$AX$4</f>
        <v>Судиславская РБ</v>
      </c>
      <c r="C30" s="206">
        <f>'Расчет по стат. показателям'!$AX$60</f>
        <v>4.213103498883226</v>
      </c>
      <c r="D30" s="206">
        <f>'Расчет по соц. опросам'!AD41</f>
        <v>8</v>
      </c>
      <c r="E30" s="212">
        <f t="shared" si="0"/>
        <v>5.3491724492182575</v>
      </c>
      <c r="F30" s="210">
        <f>'Расчет по стат. показателям'!$AX$33</f>
        <v>6.255894104878604</v>
      </c>
      <c r="G30" s="210">
        <f>'Расчет по соц. опросам'!P41</f>
        <v>2.8333333333333335</v>
      </c>
      <c r="H30" s="214">
        <f t="shared" si="1"/>
        <v>4.544613719105969</v>
      </c>
      <c r="I30" s="208">
        <f>'Расчет по стат. показателям'!$AX$70</f>
        <v>4.5636872477399315</v>
      </c>
      <c r="J30" s="215">
        <f t="shared" si="2"/>
        <v>4.8191578053547195</v>
      </c>
    </row>
    <row r="31" spans="1:10" ht="15">
      <c r="A31" s="203">
        <v>30</v>
      </c>
      <c r="B31" s="204" t="str">
        <f>'Расчет по стат. показателям'!$BE$4</f>
        <v>Межевская РБ</v>
      </c>
      <c r="C31" s="206">
        <f>'Расчет по стат. показателям'!$BE$60</f>
        <v>5.186372563831281</v>
      </c>
      <c r="D31" s="206">
        <f>'Расчет по соц. опросам'!AD26</f>
        <v>7.166666666666667</v>
      </c>
      <c r="E31" s="212">
        <f t="shared" si="0"/>
        <v>5.780460794681896</v>
      </c>
      <c r="F31" s="210">
        <f>'Расчет по стат. показателям'!$BE$33</f>
        <v>5.944628106226994</v>
      </c>
      <c r="G31" s="210">
        <f>'Расчет по соц. опросам'!P26</f>
        <v>6.666666666666667</v>
      </c>
      <c r="H31" s="214">
        <f t="shared" si="1"/>
        <v>6.3056473864468305</v>
      </c>
      <c r="I31" s="208">
        <f>'Расчет по стат. показателям'!$BE$70</f>
        <v>1.696166083097738</v>
      </c>
      <c r="J31" s="215">
        <f t="shared" si="2"/>
        <v>4.594091421408821</v>
      </c>
    </row>
    <row r="32" spans="1:10" ht="15">
      <c r="A32" s="203">
        <v>31</v>
      </c>
      <c r="B32" s="204" t="str">
        <f>'Расчет по стат. показателям'!$BJ$4</f>
        <v>Поназыревская РБ</v>
      </c>
      <c r="C32" s="206">
        <f>'Расчет по стат. показателям'!$BJ$60</f>
        <v>5.378409875625347</v>
      </c>
      <c r="D32" s="206">
        <f>'Расчет по соц. опросам'!AD34</f>
        <v>9.333333333333334</v>
      </c>
      <c r="E32" s="212">
        <f t="shared" si="0"/>
        <v>6.564886912937743</v>
      </c>
      <c r="F32" s="210">
        <f>'Расчет по стат. показателям'!$BJ$33</f>
        <v>4.7843859502676915</v>
      </c>
      <c r="G32" s="210">
        <f>'Расчет по соц. опросам'!P34</f>
        <v>7.333333333333333</v>
      </c>
      <c r="H32" s="214">
        <f t="shared" si="1"/>
        <v>6.058859641800512</v>
      </c>
      <c r="I32" s="208">
        <f>'Расчет по стат. показателям'!$BJ$70</f>
        <v>0.8265428592096796</v>
      </c>
      <c r="J32" s="215">
        <f t="shared" si="2"/>
        <v>4.483429804649311</v>
      </c>
    </row>
    <row r="33" ht="12.75">
      <c r="B33" s="201"/>
    </row>
    <row r="34" ht="12.75">
      <c r="B34" s="201"/>
    </row>
    <row r="35" ht="12.75">
      <c r="B35" s="201"/>
    </row>
    <row r="36" ht="12.75">
      <c r="B36" s="201"/>
    </row>
    <row r="37" ht="12.75">
      <c r="B37" s="201"/>
    </row>
  </sheetData>
  <sheetProtection/>
  <mergeCells count="6">
    <mergeCell ref="C1:E1"/>
    <mergeCell ref="F1:H1"/>
    <mergeCell ref="J1:J2"/>
    <mergeCell ref="B1:B2"/>
    <mergeCell ref="A1:A2"/>
    <mergeCell ref="I1:I2"/>
  </mergeCells>
  <printOptions/>
  <pageMargins left="0.31496062992125984" right="0.2362204724409449" top="1.141732283464567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39"/>
  <sheetViews>
    <sheetView zoomScale="80" zoomScaleNormal="80" zoomScaleSheetLayoutView="90" zoomScalePageLayoutView="0" workbookViewId="0" topLeftCell="A13">
      <selection activeCell="B25" sqref="B25"/>
    </sheetView>
  </sheetViews>
  <sheetFormatPr defaultColWidth="9.00390625" defaultRowHeight="12.75"/>
  <cols>
    <col min="1" max="1" width="4.375" style="0" customWidth="1"/>
    <col min="2" max="2" width="47.25390625" style="0" customWidth="1"/>
    <col min="3" max="3" width="18.625" style="0" customWidth="1"/>
    <col min="4" max="5" width="18.625" style="25" customWidth="1"/>
    <col min="6" max="6" width="17.125" style="25" customWidth="1"/>
  </cols>
  <sheetData>
    <row r="1" spans="1:6" s="256" customFormat="1" ht="27" customHeight="1">
      <c r="A1" s="272" t="s">
        <v>193</v>
      </c>
      <c r="B1" s="272"/>
      <c r="C1" s="272"/>
      <c r="D1" s="272"/>
      <c r="E1" s="272"/>
      <c r="F1" s="272"/>
    </row>
    <row r="2" spans="1:6" ht="27.75" customHeight="1">
      <c r="A2" s="273"/>
      <c r="B2" s="275" t="s">
        <v>65</v>
      </c>
      <c r="C2" s="275" t="s">
        <v>191</v>
      </c>
      <c r="D2" s="275" t="s">
        <v>192</v>
      </c>
      <c r="E2" s="275" t="s">
        <v>190</v>
      </c>
      <c r="F2" s="277" t="s">
        <v>68</v>
      </c>
    </row>
    <row r="3" spans="1:6" ht="54" customHeight="1">
      <c r="A3" s="274"/>
      <c r="B3" s="276"/>
      <c r="C3" s="276"/>
      <c r="D3" s="276"/>
      <c r="E3" s="276"/>
      <c r="F3" s="278"/>
    </row>
    <row r="4" spans="1:6" ht="12.75">
      <c r="A4" s="219">
        <v>1</v>
      </c>
      <c r="B4" s="217" t="str">
        <f>'Расчет по стат. показателям'!$AK$4</f>
        <v>Костромская областная детская больница</v>
      </c>
      <c r="C4" s="216">
        <f>'Расчет по стат. показателям'!$AK$60</f>
        <v>6.002784564430765</v>
      </c>
      <c r="D4" s="216">
        <f>'Расчет по стат. показателям'!$AK$33</f>
        <v>5.650971661037519</v>
      </c>
      <c r="E4" s="216">
        <f>'Расчет по стат. показателям'!$AK$70</f>
        <v>7.1775605242869585</v>
      </c>
      <c r="F4" s="207">
        <f aca="true" t="shared" si="0" ref="F4:F34">AVERAGE(C4,D4,E4)</f>
        <v>6.277105583251749</v>
      </c>
    </row>
    <row r="5" spans="1:6" ht="12.75">
      <c r="A5" s="219">
        <v>2</v>
      </c>
      <c r="B5" s="217" t="str">
        <f>'Расчет по стат. показателям'!$AS$4</f>
        <v>Нерехтская ЦРБ</v>
      </c>
      <c r="C5" s="216">
        <f>'Расчет по стат. показателям'!$AS$60</f>
        <v>5.9683654846654335</v>
      </c>
      <c r="D5" s="216">
        <f>'Расчет по стат. показателям'!$AS$33</f>
        <v>6.000108065759243</v>
      </c>
      <c r="E5" s="216">
        <f>'Расчет по стат. показателям'!$AS$70</f>
        <v>6.505445804419962</v>
      </c>
      <c r="F5" s="207">
        <f t="shared" si="0"/>
        <v>6.1579731182815465</v>
      </c>
    </row>
    <row r="6" spans="1:6" ht="12.75">
      <c r="A6" s="219">
        <v>3</v>
      </c>
      <c r="B6" s="217" t="str">
        <f>'Расчет по стат. показателям'!$AP$4</f>
        <v>Галичская ОБ</v>
      </c>
      <c r="C6" s="216">
        <f>'Расчет по стат. показателям'!$AP$60</f>
        <v>5.564159464904704</v>
      </c>
      <c r="D6" s="216">
        <f>'Расчет по стат. показателям'!$AP$33</f>
        <v>6.057575366971694</v>
      </c>
      <c r="E6" s="216">
        <f>'Расчет по стат. показателям'!$AP$70</f>
        <v>6.506195527715054</v>
      </c>
      <c r="F6" s="207">
        <f t="shared" si="0"/>
        <v>6.042643453197151</v>
      </c>
    </row>
    <row r="7" spans="1:6" ht="12.75">
      <c r="A7" s="219">
        <v>4</v>
      </c>
      <c r="B7" s="217" t="str">
        <f>'Расчет по стат. показателям'!$BH$4</f>
        <v>Вохомская РБ</v>
      </c>
      <c r="C7" s="216">
        <f>'Расчет по стат. показателям'!$BH$60</f>
        <v>6.761623497335775</v>
      </c>
      <c r="D7" s="216">
        <f>'Расчет по стат. показателям'!$BH$33</f>
        <v>5.2102590712139785</v>
      </c>
      <c r="E7" s="216">
        <f>'Расчет по стат. показателям'!$BH$70</f>
        <v>5.792669872923014</v>
      </c>
      <c r="F7" s="207">
        <f t="shared" si="0"/>
        <v>5.921517480490922</v>
      </c>
    </row>
    <row r="8" spans="1:6" ht="12.75">
      <c r="A8" s="219">
        <v>5</v>
      </c>
      <c r="B8" s="217" t="str">
        <f>'Расчет по стат. показателям'!$AT$4</f>
        <v>Антроповская ЦРБ</v>
      </c>
      <c r="C8" s="216">
        <f>'Расчет по стат. показателям'!$AT$60</f>
        <v>5.565388546573374</v>
      </c>
      <c r="D8" s="216">
        <f>'Расчет по стат. показателям'!$AT$33</f>
        <v>5.538474866477044</v>
      </c>
      <c r="E8" s="216">
        <f>'Расчет по стат. показателям'!$AT$70</f>
        <v>6.636575214300828</v>
      </c>
      <c r="F8" s="207">
        <f t="shared" si="0"/>
        <v>5.913479542450415</v>
      </c>
    </row>
    <row r="9" spans="1:6" ht="12.75">
      <c r="A9" s="219">
        <v>6</v>
      </c>
      <c r="B9" s="217" t="str">
        <f>'Расчет по стат. показателям'!$BG$4</f>
        <v>Боговаровская РБ</v>
      </c>
      <c r="C9" s="216">
        <f>'Расчет по стат. показателям'!$BG$60</f>
        <v>5.160888821130873</v>
      </c>
      <c r="D9" s="216">
        <f>'Расчет по стат. показателям'!$BG$33</f>
        <v>5.546896736021376</v>
      </c>
      <c r="E9" s="216">
        <f>'Расчет по стат. показателям'!$BG$70</f>
        <v>7.0214673678243</v>
      </c>
      <c r="F9" s="207">
        <f t="shared" si="0"/>
        <v>5.909750974992183</v>
      </c>
    </row>
    <row r="10" spans="1:6" ht="12.75">
      <c r="A10" s="219">
        <v>7</v>
      </c>
      <c r="B10" s="217" t="str">
        <f>'Расчет по стат. показателям'!$AU$4</f>
        <v>Чухломская ЦРБ</v>
      </c>
      <c r="C10" s="216">
        <f>'Расчет по стат. показателям'!$AU$60</f>
        <v>4.8689420952580384</v>
      </c>
      <c r="D10" s="216">
        <f>'Расчет по стат. показателям'!$AU$33</f>
        <v>6.344954551804389</v>
      </c>
      <c r="E10" s="216">
        <f>'Расчет по стат. показателям'!$AU$70</f>
        <v>6.444352649218677</v>
      </c>
      <c r="F10" s="207">
        <f t="shared" si="0"/>
        <v>5.886083098760369</v>
      </c>
    </row>
    <row r="11" spans="1:6" ht="12.75">
      <c r="A11" s="219">
        <v>8</v>
      </c>
      <c r="B11" s="217" t="str">
        <f>'Расчет по стат. показателям'!$BM$4</f>
        <v>Волгореченская ГБ</v>
      </c>
      <c r="C11" s="216">
        <f>'Расчет по стат. показателям'!$BM$60</f>
        <v>5.723502902390875</v>
      </c>
      <c r="D11" s="216">
        <f>'Расчет по стат. показателям'!$BM$33</f>
        <v>5.447636666919036</v>
      </c>
      <c r="E11" s="216">
        <f>'Расчет по стат. показателям'!$BM$70</f>
        <v>6.3452856205730095</v>
      </c>
      <c r="F11" s="207">
        <f t="shared" si="0"/>
        <v>5.83880839662764</v>
      </c>
    </row>
    <row r="12" spans="1:6" ht="12.75">
      <c r="A12" s="219">
        <v>9</v>
      </c>
      <c r="B12" s="217" t="str">
        <f>'Расчет по стат. показателям'!$AN$4</f>
        <v>ОБ КО№1</v>
      </c>
      <c r="C12" s="216">
        <f>'Расчет по стат. показателям'!$AN$60</f>
        <v>4.523922125556679</v>
      </c>
      <c r="D12" s="216">
        <f>'Расчет по стат. показателям'!$AN$33</f>
        <v>5.875512075175324</v>
      </c>
      <c r="E12" s="216">
        <f>'Расчет по стат. показателям'!$AN$70</f>
        <v>7.103433598448081</v>
      </c>
      <c r="F12" s="207">
        <f t="shared" si="0"/>
        <v>5.834289266393362</v>
      </c>
    </row>
    <row r="13" spans="1:6" ht="12.75">
      <c r="A13" s="219">
        <v>10</v>
      </c>
      <c r="B13" s="217" t="str">
        <f>'Расчет по стат. показателям'!$AR$4</f>
        <v>Шарьинская ОБ</v>
      </c>
      <c r="C13" s="216">
        <f>'Расчет по стат. показателям'!$AR$60</f>
        <v>5.796791373983045</v>
      </c>
      <c r="D13" s="216">
        <f>'Расчет по стат. показателям'!$AR$33</f>
        <v>5.292891621488789</v>
      </c>
      <c r="E13" s="216">
        <f>'Расчет по стат. показателям'!$AR$70</f>
        <v>6.299609902368634</v>
      </c>
      <c r="F13" s="207">
        <f t="shared" si="0"/>
        <v>5.796430965946823</v>
      </c>
    </row>
    <row r="14" spans="1:6" ht="12.75">
      <c r="A14" s="219">
        <v>11</v>
      </c>
      <c r="B14" s="217" t="str">
        <f>'Расчет по стат. показателям'!$AJ$4</f>
        <v>Костромская областная клиническая больница</v>
      </c>
      <c r="C14" s="216">
        <f>'Расчет по стат. показателям'!$AJ$60</f>
        <v>5.99188623844919</v>
      </c>
      <c r="D14" s="216">
        <f>'Расчет по стат. показателям'!$AJ$33</f>
        <v>4.096779407261465</v>
      </c>
      <c r="E14" s="216">
        <f>'Расчет по стат. показателям'!$AJ$70</f>
        <v>7.2713022011894</v>
      </c>
      <c r="F14" s="207">
        <f t="shared" si="0"/>
        <v>5.786655948966685</v>
      </c>
    </row>
    <row r="15" spans="1:6" ht="15.75" customHeight="1">
      <c r="A15" s="219">
        <v>12</v>
      </c>
      <c r="B15" s="217" t="str">
        <f>'Расчет по стат. показателям'!$BL$4</f>
        <v>Городская больница г.Костромы</v>
      </c>
      <c r="C15" s="216">
        <f>'Расчет по стат. показателям'!$BL$60</f>
        <v>4.56429028695885</v>
      </c>
      <c r="D15" s="216">
        <f>'Расчет по стат. показателям'!$BL$33</f>
        <v>6.121968565374569</v>
      </c>
      <c r="E15" s="216">
        <f>'Расчет по стат. показателям'!$BL$70</f>
        <v>6.620423118987073</v>
      </c>
      <c r="F15" s="207">
        <f t="shared" si="0"/>
        <v>5.768893990440165</v>
      </c>
    </row>
    <row r="16" spans="1:6" ht="12.75">
      <c r="A16" s="219">
        <v>13</v>
      </c>
      <c r="B16" s="217" t="str">
        <f>'Расчет по стат. показателям'!$AW$4</f>
        <v>Островская РБ</v>
      </c>
      <c r="C16" s="216">
        <f>'Расчет по стат. показателям'!$AW$60</f>
        <v>5.8182806760307955</v>
      </c>
      <c r="D16" s="216">
        <f>'Расчет по стат. показателям'!$AW$33</f>
        <v>5.364677215109882</v>
      </c>
      <c r="E16" s="216">
        <f>'Расчет по стат. показателям'!$AW$70</f>
        <v>5.807635933539069</v>
      </c>
      <c r="F16" s="207">
        <f t="shared" si="0"/>
        <v>5.6635312748932485</v>
      </c>
    </row>
    <row r="17" spans="1:6" ht="12.75">
      <c r="A17" s="219">
        <v>14</v>
      </c>
      <c r="B17" s="217" t="str">
        <f>'Расчет по стат. показателям'!$AQ$4</f>
        <v>Мантуровская ОБ</v>
      </c>
      <c r="C17" s="216">
        <f>'Расчет по стат. показателям'!$AQ$60</f>
        <v>5.933461428999903</v>
      </c>
      <c r="D17" s="216">
        <f>'Расчет по стат. показателям'!$AQ$33</f>
        <v>5.172727692880053</v>
      </c>
      <c r="E17" s="216">
        <f>'Расчет по стат. показателям'!$AQ$70</f>
        <v>5.360283019217085</v>
      </c>
      <c r="F17" s="207">
        <f t="shared" si="0"/>
        <v>5.488824047032346</v>
      </c>
    </row>
    <row r="18" spans="1:6" ht="12.75">
      <c r="A18" s="219">
        <v>15</v>
      </c>
      <c r="B18" s="217" t="str">
        <f>'Расчет по стат. показателям'!$BN$4</f>
        <v>Буйская ГБ</v>
      </c>
      <c r="C18" s="216">
        <f>'Расчет по стат. показателям'!$BN$60</f>
        <v>5.0818882377415715</v>
      </c>
      <c r="D18" s="216">
        <f>'Расчет по стат. показателям'!$BN$33</f>
        <v>5.5612060116106345</v>
      </c>
      <c r="E18" s="216">
        <f>'Расчет по стат. показателям'!$BN$70</f>
        <v>5.801894328549954</v>
      </c>
      <c r="F18" s="207">
        <f t="shared" si="0"/>
        <v>5.4816628593007195</v>
      </c>
    </row>
    <row r="19" spans="1:6" ht="12.75">
      <c r="A19" s="219">
        <v>16</v>
      </c>
      <c r="B19" s="217" t="str">
        <f>'Расчет по стат. показателям'!$AO$4</f>
        <v>ОБ КО№2</v>
      </c>
      <c r="C19" s="216">
        <f>'Расчет по стат. показателям'!$AO$60</f>
        <v>5.265398866553318</v>
      </c>
      <c r="D19" s="216">
        <f>'Расчет по стат. показателям'!$AO$33</f>
        <v>5.200697626119107</v>
      </c>
      <c r="E19" s="216">
        <f>'Расчет по стат. показателям'!$AO$70</f>
        <v>5.797258654317167</v>
      </c>
      <c r="F19" s="207">
        <f t="shared" si="0"/>
        <v>5.421118382329863</v>
      </c>
    </row>
    <row r="20" spans="1:6" ht="12.75">
      <c r="A20" s="219">
        <v>17</v>
      </c>
      <c r="B20" s="217" t="str">
        <f>'Расчет по стат. показателям'!$BC$4</f>
        <v>Кологривская РБ</v>
      </c>
      <c r="C20" s="216">
        <f>'Расчет по стат. показателям'!$BC$60</f>
        <v>5.1720559478962205</v>
      </c>
      <c r="D20" s="216">
        <f>'Расчет по стат. показателям'!$BC$33</f>
        <v>5.5537276919072225</v>
      </c>
      <c r="E20" s="216">
        <f>'Расчет по стат. показателям'!$BC$70</f>
        <v>5.517880621530511</v>
      </c>
      <c r="F20" s="207">
        <f t="shared" si="0"/>
        <v>5.414554753777985</v>
      </c>
    </row>
    <row r="21" spans="1:6" ht="28.5" customHeight="1">
      <c r="A21" s="219">
        <v>18</v>
      </c>
      <c r="B21" s="217" t="str">
        <f>'Расчет по стат. показателям'!$AM$4</f>
        <v>Костромской областной госпиталь для ветеранов войн</v>
      </c>
      <c r="C21" s="216">
        <f>'Расчет по стат. показателям'!$AM$60</f>
        <v>7.009604391468572</v>
      </c>
      <c r="D21" s="216">
        <f>'Расчет по стат. показателям'!$AM$33</f>
        <v>5.157890188103635</v>
      </c>
      <c r="E21" s="216">
        <f>'Расчет по стат. показателям'!$AM$70</f>
        <v>3.406746274293705</v>
      </c>
      <c r="F21" s="207">
        <f t="shared" si="0"/>
        <v>5.1914136179553045</v>
      </c>
    </row>
    <row r="22" spans="1:6" ht="12.75">
      <c r="A22" s="219">
        <v>19</v>
      </c>
      <c r="B22" s="217" t="str">
        <f>'Расчет по стат. показателям'!$BF$4</f>
        <v>Нейская РБ</v>
      </c>
      <c r="C22" s="216">
        <f>'Расчет по стат. показателям'!$BF$60</f>
        <v>4.7731641411927725</v>
      </c>
      <c r="D22" s="216">
        <f>'Расчет по стат. показателям'!$BF$33</f>
        <v>5.687911781092541</v>
      </c>
      <c r="E22" s="216">
        <f>'Расчет по стат. показателям'!$BF$70</f>
        <v>5.012268973380193</v>
      </c>
      <c r="F22" s="207">
        <f t="shared" si="0"/>
        <v>5.157781631888502</v>
      </c>
    </row>
    <row r="23" spans="1:6" ht="12.75">
      <c r="A23" s="219">
        <v>20</v>
      </c>
      <c r="B23" s="217" t="str">
        <f>'Расчет по стат. показателям'!$BD$4</f>
        <v>Макарьевская РБ</v>
      </c>
      <c r="C23" s="216">
        <f>'Расчет по стат. показателям'!$BD$60</f>
        <v>5.26756972634867</v>
      </c>
      <c r="D23" s="216">
        <f>'Расчет по стат. показателям'!$BD$33</f>
        <v>5.724070424366014</v>
      </c>
      <c r="E23" s="216">
        <f>'Расчет по стат. показателям'!$BD$70</f>
        <v>4.389866925589686</v>
      </c>
      <c r="F23" s="207">
        <f t="shared" si="0"/>
        <v>5.12716902543479</v>
      </c>
    </row>
    <row r="24" spans="1:6" ht="12.75">
      <c r="A24" s="219">
        <v>21</v>
      </c>
      <c r="B24" s="217" t="str">
        <f>'Расчет по стат. показателям'!$BB$4</f>
        <v>Кадыйская РБ</v>
      </c>
      <c r="C24" s="216">
        <f>'Расчет по стат. показателям'!$BB$60</f>
        <v>3.739124592051254</v>
      </c>
      <c r="D24" s="216">
        <f>'Расчет по стат. показателям'!$BB$33</f>
        <v>5.621502669110938</v>
      </c>
      <c r="E24" s="216">
        <f>'Расчет по стат. показателям'!$BB$70</f>
        <v>5.764414078163605</v>
      </c>
      <c r="F24" s="207">
        <f t="shared" si="0"/>
        <v>5.041680446441933</v>
      </c>
    </row>
    <row r="25" spans="1:6" ht="12.75">
      <c r="A25" s="219">
        <v>22</v>
      </c>
      <c r="B25" s="217" t="str">
        <f>'Расчет по стат. показателям'!$AX$4</f>
        <v>Судиславская РБ</v>
      </c>
      <c r="C25" s="216">
        <f>'Расчет по стат. показателям'!$AX$60</f>
        <v>4.213103498883226</v>
      </c>
      <c r="D25" s="216">
        <f>'Расчет по стат. показателям'!$AX$33</f>
        <v>6.255894104878604</v>
      </c>
      <c r="E25" s="216">
        <f>'Расчет по стат. показателям'!$AX$70</f>
        <v>4.5636872477399315</v>
      </c>
      <c r="F25" s="207">
        <f t="shared" si="0"/>
        <v>5.010894950500587</v>
      </c>
    </row>
    <row r="26" spans="1:6" ht="12.75">
      <c r="A26" s="219">
        <v>23</v>
      </c>
      <c r="B26" s="217" t="str">
        <f>'Расчет по стат. показателям'!$AV$4</f>
        <v>Красносельская РБ</v>
      </c>
      <c r="C26" s="216">
        <f>'Расчет по стат. показателям'!$AV$60</f>
        <v>3.4218858519365485</v>
      </c>
      <c r="D26" s="216">
        <f>'Расчет по стат. показателям'!$AV$33</f>
        <v>6.235410035315532</v>
      </c>
      <c r="E26" s="216">
        <f>'Расчет по стат. показателям'!$AV$70</f>
        <v>5.201816927640773</v>
      </c>
      <c r="F26" s="207">
        <f t="shared" si="0"/>
        <v>4.953037604964284</v>
      </c>
    </row>
    <row r="27" spans="1:6" ht="12.75">
      <c r="A27" s="219">
        <v>24</v>
      </c>
      <c r="B27" s="217" t="str">
        <f>'Расчет по стат. показателям'!$AY$4</f>
        <v>Солигаличская РБ</v>
      </c>
      <c r="C27" s="216">
        <f>'Расчет по стат. показателям'!$AY$60</f>
        <v>4.572812639423499</v>
      </c>
      <c r="D27" s="216">
        <f>'Расчет по стат. показателям'!$AY$33</f>
        <v>5.687306953441754</v>
      </c>
      <c r="E27" s="216">
        <f>'Расчет по стат. показателям'!$AY$70</f>
        <v>4.575193434735841</v>
      </c>
      <c r="F27" s="207">
        <f t="shared" si="0"/>
        <v>4.945104342533698</v>
      </c>
    </row>
    <row r="28" spans="1:6" ht="12.75">
      <c r="A28" s="219">
        <v>25</v>
      </c>
      <c r="B28" s="217" t="str">
        <f>'Расчет по стат. показателям'!$BI$4</f>
        <v>Павинская РБ</v>
      </c>
      <c r="C28" s="216">
        <f>'Расчет по стат. показателям'!$BI$60</f>
        <v>4.390897901429155</v>
      </c>
      <c r="D28" s="216">
        <f>'Расчет по стат. показателям'!$BI$33</f>
        <v>5.271861431164184</v>
      </c>
      <c r="E28" s="216">
        <f>'Расчет по стат. показателям'!$BI$70</f>
        <v>4.477501667969184</v>
      </c>
      <c r="F28" s="207">
        <f t="shared" si="0"/>
        <v>4.713420333520841</v>
      </c>
    </row>
    <row r="29" spans="1:6" ht="12.75">
      <c r="A29" s="219">
        <v>26</v>
      </c>
      <c r="B29" s="217" t="str">
        <f>'Расчет по стат. показателям'!$BK$4</f>
        <v>Пыщугская РБ</v>
      </c>
      <c r="C29" s="216">
        <f>'Расчет по стат. показателям'!$BK$60</f>
        <v>4.578179658639895</v>
      </c>
      <c r="D29" s="216">
        <f>'Расчет по стат. показателям'!$BK$33</f>
        <v>5.461286581264466</v>
      </c>
      <c r="E29" s="216">
        <f>'Расчет по стат. показателям'!$BK$70</f>
        <v>4.078136907977822</v>
      </c>
      <c r="F29" s="207">
        <f t="shared" si="0"/>
        <v>4.705867715960728</v>
      </c>
    </row>
    <row r="30" spans="1:6" ht="12.75">
      <c r="A30" s="219">
        <v>27</v>
      </c>
      <c r="B30" s="217" t="str">
        <f>'Расчет по стат. показателям'!$AZ$4</f>
        <v>Парфеньевская РБ</v>
      </c>
      <c r="C30" s="216">
        <f>'Расчет по стат. показателям'!$AZ$60</f>
        <v>5.272619691414461</v>
      </c>
      <c r="D30" s="216">
        <f>'Расчет по стат. показателям'!$AZ$33</f>
        <v>5.24136727539206</v>
      </c>
      <c r="E30" s="216">
        <f>'Расчет по стат. показателям'!$AZ$70</f>
        <v>3.432842530149045</v>
      </c>
      <c r="F30" s="207">
        <f t="shared" si="0"/>
        <v>4.648943165651855</v>
      </c>
    </row>
    <row r="31" spans="1:6" ht="12.75">
      <c r="A31" s="219">
        <v>28</v>
      </c>
      <c r="B31" s="217" t="str">
        <f>'Расчет по стат. показателям'!$BA$4</f>
        <v>Сусанинская РБ</v>
      </c>
      <c r="C31" s="216">
        <f>'Расчет по стат. показателям'!$BA$60</f>
        <v>3.402994931352702</v>
      </c>
      <c r="D31" s="216">
        <f>'Расчет по стат. показателям'!$BA$33</f>
        <v>5.058630600128643</v>
      </c>
      <c r="E31" s="216">
        <f>'Расчет по стат. показателям'!$BA$70</f>
        <v>5.276105726473612</v>
      </c>
      <c r="F31" s="207">
        <f t="shared" si="0"/>
        <v>4.579243752651653</v>
      </c>
    </row>
    <row r="32" spans="1:6" ht="30.75" customHeight="1">
      <c r="A32" s="219">
        <v>29</v>
      </c>
      <c r="B32" s="217" t="str">
        <f>'Расчет по стат. показателям'!$AL$4</f>
        <v>Костромская областная психиатрическая больница</v>
      </c>
      <c r="C32" s="216">
        <f>'Расчет по стат. показателям'!$AL$60</f>
        <v>5.566370012032185</v>
      </c>
      <c r="D32" s="216">
        <f>'Расчет по стат. показателям'!$AL$33</f>
        <v>3.847641277360153</v>
      </c>
      <c r="E32" s="216">
        <f>'Расчет по стат. показателям'!$AL$70</f>
        <v>3.5630768865488607</v>
      </c>
      <c r="F32" s="207">
        <f t="shared" si="0"/>
        <v>4.325696058647066</v>
      </c>
    </row>
    <row r="33" spans="1:6" ht="21" customHeight="1">
      <c r="A33" s="219">
        <v>30</v>
      </c>
      <c r="B33" s="217" t="str">
        <f>'Расчет по стат. показателям'!$BE$4</f>
        <v>Межевская РБ</v>
      </c>
      <c r="C33" s="216">
        <f>'Расчет по стат. показателям'!$BE$60</f>
        <v>5.186372563831281</v>
      </c>
      <c r="D33" s="216">
        <f>'Расчет по стат. показателям'!$BE$33</f>
        <v>5.944628106226994</v>
      </c>
      <c r="E33" s="216">
        <f>'Расчет по стат. показателям'!$BE$70</f>
        <v>1.696166083097738</v>
      </c>
      <c r="F33" s="207">
        <f t="shared" si="0"/>
        <v>4.275722251052004</v>
      </c>
    </row>
    <row r="34" spans="1:6" ht="12.75">
      <c r="A34" s="219">
        <v>31</v>
      </c>
      <c r="B34" s="217" t="str">
        <f>'Расчет по стат. показателям'!$BJ$4</f>
        <v>Поназыревская РБ</v>
      </c>
      <c r="C34" s="216">
        <f>'Расчет по стат. показателям'!$BJ$60</f>
        <v>5.378409875625347</v>
      </c>
      <c r="D34" s="216">
        <f>'Расчет по стат. показателям'!$BJ$33</f>
        <v>4.7843859502676915</v>
      </c>
      <c r="E34" s="216">
        <f>'Расчет по стат. показателям'!$BJ$70</f>
        <v>0.8265428592096796</v>
      </c>
      <c r="F34" s="207">
        <f t="shared" si="0"/>
        <v>3.663112895034239</v>
      </c>
    </row>
    <row r="35" ht="12.75">
      <c r="B35" s="201"/>
    </row>
    <row r="36" ht="12.75">
      <c r="B36" s="201"/>
    </row>
    <row r="37" ht="12.75">
      <c r="B37" s="201"/>
    </row>
    <row r="38" ht="12.75">
      <c r="B38" s="201"/>
    </row>
    <row r="39" ht="12.75">
      <c r="B39" s="201"/>
    </row>
  </sheetData>
  <sheetProtection/>
  <mergeCells count="7">
    <mergeCell ref="A1:F1"/>
    <mergeCell ref="A2:A3"/>
    <mergeCell ref="B2:B3"/>
    <mergeCell ref="E2:E3"/>
    <mergeCell ref="F2:F3"/>
    <mergeCell ref="C2:C3"/>
    <mergeCell ref="D2:D3"/>
  </mergeCells>
  <printOptions/>
  <pageMargins left="0.31496062992125984" right="0.2362204724409449" top="1.141732283464567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45"/>
  <sheetViews>
    <sheetView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3.75390625" style="0" customWidth="1"/>
    <col min="2" max="2" width="58.625" style="0" customWidth="1"/>
    <col min="3" max="3" width="18.25390625" style="0" customWidth="1"/>
    <col min="4" max="4" width="17.25390625" style="0" customWidth="1"/>
    <col min="5" max="5" width="16.375" style="0" customWidth="1"/>
  </cols>
  <sheetData>
    <row r="1" spans="1:6" ht="27.75" customHeight="1">
      <c r="A1" s="272" t="s">
        <v>194</v>
      </c>
      <c r="B1" s="272"/>
      <c r="C1" s="272"/>
      <c r="D1" s="272"/>
      <c r="E1" s="272"/>
      <c r="F1" s="257"/>
    </row>
    <row r="2" spans="1:5" ht="12.75" customHeight="1">
      <c r="A2" s="273"/>
      <c r="B2" s="275" t="s">
        <v>65</v>
      </c>
      <c r="C2" s="275" t="s">
        <v>191</v>
      </c>
      <c r="D2" s="275" t="s">
        <v>192</v>
      </c>
      <c r="E2" s="277" t="s">
        <v>68</v>
      </c>
    </row>
    <row r="3" spans="1:5" ht="53.25" customHeight="1">
      <c r="A3" s="274"/>
      <c r="B3" s="276"/>
      <c r="C3" s="276"/>
      <c r="D3" s="276"/>
      <c r="E3" s="278"/>
    </row>
    <row r="4" spans="1:5" ht="12.75">
      <c r="A4" s="26">
        <v>1</v>
      </c>
      <c r="B4" s="26" t="s">
        <v>180</v>
      </c>
      <c r="C4" s="27">
        <f>'Расчет по соц. опросам'!AD38</f>
        <v>10</v>
      </c>
      <c r="D4" s="27">
        <f>'Расчет по соц. опросам'!P38</f>
        <v>9.333333333333334</v>
      </c>
      <c r="E4" s="218">
        <f>'Расчет по соц. опросам'!AE38</f>
        <v>9.666666666666668</v>
      </c>
    </row>
    <row r="5" spans="1:5" ht="12.75">
      <c r="A5" s="26">
        <v>2</v>
      </c>
      <c r="B5" s="26" t="s">
        <v>178</v>
      </c>
      <c r="C5" s="27">
        <f>'Расчет по соц. опросам'!AD36</f>
        <v>9.833333333333334</v>
      </c>
      <c r="D5" s="27">
        <f>'Расчет по соц. опросам'!P36</f>
        <v>9.166666666666666</v>
      </c>
      <c r="E5" s="218">
        <f>'Расчет по соц. опросам'!AE36</f>
        <v>9.5</v>
      </c>
    </row>
    <row r="6" spans="1:5" ht="12.75">
      <c r="A6" s="26">
        <v>3</v>
      </c>
      <c r="B6" s="26" t="s">
        <v>189</v>
      </c>
      <c r="C6" s="27">
        <f>'Расчет по соц. опросам'!AD46</f>
        <v>10</v>
      </c>
      <c r="D6" s="27">
        <f>'Расчет по соц. опросам'!P46</f>
        <v>8.666666666666666</v>
      </c>
      <c r="E6" s="218">
        <f>'Расчет по соц. опросам'!AE46</f>
        <v>9.333333333333332</v>
      </c>
    </row>
    <row r="7" spans="1:5" ht="12.75">
      <c r="A7" s="26">
        <v>4</v>
      </c>
      <c r="B7" s="26" t="s">
        <v>153</v>
      </c>
      <c r="C7" s="27">
        <f>'Расчет по соц. опросам'!AD14</f>
        <v>9.5</v>
      </c>
      <c r="D7" s="27">
        <f>'Расчет по соц. опросам'!P14</f>
        <v>8.833333333333334</v>
      </c>
      <c r="E7" s="218">
        <f>'Расчет по соц. опросам'!AE14</f>
        <v>9.166666666666668</v>
      </c>
    </row>
    <row r="8" spans="1:5" ht="12.75">
      <c r="A8" s="26">
        <v>5</v>
      </c>
      <c r="B8" s="26" t="s">
        <v>187</v>
      </c>
      <c r="C8" s="27" t="str">
        <f>'Расчет по соц. опросам'!AD44</f>
        <v>-</v>
      </c>
      <c r="D8" s="27">
        <f>'Расчет по соц. опросам'!P44</f>
        <v>9</v>
      </c>
      <c r="E8" s="218">
        <f>'Расчет по соц. опросам'!AE44</f>
        <v>9</v>
      </c>
    </row>
    <row r="9" spans="1:5" ht="12.75">
      <c r="A9" s="26">
        <v>6</v>
      </c>
      <c r="B9" s="26" t="s">
        <v>175</v>
      </c>
      <c r="C9" s="27">
        <f>'Расчет по соц. опросам'!AD33</f>
        <v>9.5</v>
      </c>
      <c r="D9" s="27">
        <f>'Расчет по соц. опросам'!P33</f>
        <v>8.333333333333334</v>
      </c>
      <c r="E9" s="218">
        <f>'Расчет по соц. опросам'!AE33</f>
        <v>8.916666666666668</v>
      </c>
    </row>
    <row r="10" spans="1:5" ht="12.75">
      <c r="A10" s="26">
        <v>7</v>
      </c>
      <c r="B10" s="26" t="s">
        <v>139</v>
      </c>
      <c r="C10" s="27">
        <f>'Расчет по соц. опросам'!AD5</f>
        <v>8.833333333333334</v>
      </c>
      <c r="D10" s="27">
        <f>'Расчет по соц. опросам'!P5</f>
        <v>8.833333333333334</v>
      </c>
      <c r="E10" s="218">
        <f>'Расчет по соц. опросам'!AE5</f>
        <v>8.833333333333334</v>
      </c>
    </row>
    <row r="11" spans="1:5" ht="12.75">
      <c r="A11" s="26">
        <v>8</v>
      </c>
      <c r="B11" s="26" t="s">
        <v>156</v>
      </c>
      <c r="C11" s="27">
        <f>'Расчет по соц. опросам'!AD16</f>
        <v>9.5</v>
      </c>
      <c r="D11" s="27">
        <f>'Расчет по соц. опросам'!P16</f>
        <v>8.166666666666666</v>
      </c>
      <c r="E11" s="218">
        <f>'Расчет по соц. опросам'!AE16</f>
        <v>8.833333333333332</v>
      </c>
    </row>
    <row r="12" spans="1:5" ht="12.75">
      <c r="A12" s="26">
        <v>9</v>
      </c>
      <c r="B12" s="26" t="s">
        <v>179</v>
      </c>
      <c r="C12" s="27">
        <f>'Расчет по соц. опросам'!AD37</f>
        <v>9.666666666666666</v>
      </c>
      <c r="D12" s="27">
        <f>'Расчет по соц. опросам'!P37</f>
        <v>8</v>
      </c>
      <c r="E12" s="218">
        <f>'Расчет по соц. опросам'!AE37</f>
        <v>8.833333333333332</v>
      </c>
    </row>
    <row r="13" spans="1:5" ht="12.75">
      <c r="A13" s="26">
        <v>10</v>
      </c>
      <c r="B13" s="26" t="s">
        <v>165</v>
      </c>
      <c r="C13" s="27">
        <f>'Расчет по соц. опросам'!AD23</f>
        <v>8.166666666666666</v>
      </c>
      <c r="D13" s="27">
        <f>'Расчет по соц. опросам'!P23</f>
        <v>9.333333333333334</v>
      </c>
      <c r="E13" s="218">
        <f>'Расчет по соц. опросам'!AE23</f>
        <v>8.75</v>
      </c>
    </row>
    <row r="14" spans="1:5" ht="12.75">
      <c r="A14" s="26">
        <v>11</v>
      </c>
      <c r="B14" s="26" t="s">
        <v>188</v>
      </c>
      <c r="C14" s="27">
        <f>'Расчет по соц. опросам'!AD45</f>
        <v>9</v>
      </c>
      <c r="D14" s="27">
        <f>'Расчет по соц. опросам'!P45</f>
        <v>8.5</v>
      </c>
      <c r="E14" s="218">
        <f>'Расчет по соц. опросам'!AE45</f>
        <v>8.75</v>
      </c>
    </row>
    <row r="15" spans="1:5" ht="12.75">
      <c r="A15" s="26">
        <v>12</v>
      </c>
      <c r="B15" s="26" t="s">
        <v>161</v>
      </c>
      <c r="C15" s="27">
        <f>'Расчет по соц. опросам'!AD20</f>
        <v>7.666666666666667</v>
      </c>
      <c r="D15" s="27">
        <f>'Расчет по соц. опросам'!P20</f>
        <v>9.5</v>
      </c>
      <c r="E15" s="218">
        <f>'Расчет по соц. опросам'!AE20</f>
        <v>8.583333333333334</v>
      </c>
    </row>
    <row r="16" spans="1:5" ht="12.75">
      <c r="A16" s="26">
        <v>13</v>
      </c>
      <c r="B16" s="26" t="s">
        <v>164</v>
      </c>
      <c r="C16" s="27">
        <f>'Расчет по соц. опросам'!AD22</f>
        <v>8.5</v>
      </c>
      <c r="D16" s="27">
        <f>'Расчет по соц. опросам'!P22</f>
        <v>8.333333333333334</v>
      </c>
      <c r="E16" s="218">
        <f>'Расчет по соц. опросам'!AE22</f>
        <v>8.416666666666668</v>
      </c>
    </row>
    <row r="17" spans="1:5" ht="12.75">
      <c r="A17" s="26">
        <v>14</v>
      </c>
      <c r="B17" s="26" t="s">
        <v>176</v>
      </c>
      <c r="C17" s="27">
        <f>'Расчет по соц. опросам'!AD34</f>
        <v>9.333333333333334</v>
      </c>
      <c r="D17" s="27">
        <f>'Расчет по соц. опросам'!P34</f>
        <v>7.333333333333333</v>
      </c>
      <c r="E17" s="218">
        <f>'Расчет по соц. опросам'!AE34</f>
        <v>8.333333333333334</v>
      </c>
    </row>
    <row r="18" spans="1:5" ht="12.75">
      <c r="A18" s="26">
        <v>15</v>
      </c>
      <c r="B18" s="26" t="s">
        <v>186</v>
      </c>
      <c r="C18" s="27">
        <f>'Расчет по соц. опросам'!AD43</f>
        <v>8.2</v>
      </c>
      <c r="D18" s="27" t="str">
        <f>'Расчет по соц. опросам'!P43</f>
        <v>-</v>
      </c>
      <c r="E18" s="218">
        <f>'Расчет по соц. опросам'!AE43</f>
        <v>8.2</v>
      </c>
    </row>
    <row r="19" spans="1:5" ht="12.75">
      <c r="A19" s="26">
        <v>16</v>
      </c>
      <c r="B19" s="26" t="s">
        <v>163</v>
      </c>
      <c r="C19" s="27">
        <f>'Расчет по соц. опросам'!AD21</f>
        <v>8.5</v>
      </c>
      <c r="D19" s="27">
        <f>'Расчет по соц. опросам'!P21</f>
        <v>7.166666666666667</v>
      </c>
      <c r="E19" s="218">
        <f>'Расчет по соц. опросам'!AE21</f>
        <v>7.833333333333334</v>
      </c>
    </row>
    <row r="20" spans="1:5" ht="12.75">
      <c r="A20" s="26">
        <v>17</v>
      </c>
      <c r="B20" s="26" t="s">
        <v>169</v>
      </c>
      <c r="C20" s="27">
        <f>'Расчет по соц. опросам'!AD27</f>
        <v>8.5</v>
      </c>
      <c r="D20" s="27">
        <f>'Расчет по соц. опросам'!P27</f>
        <v>7.166666666666667</v>
      </c>
      <c r="E20" s="218">
        <f>'Расчет по соц. опросам'!AE27</f>
        <v>7.833333333333334</v>
      </c>
    </row>
    <row r="21" spans="1:5" ht="12.75">
      <c r="A21" s="26">
        <v>18</v>
      </c>
      <c r="B21" s="26" t="s">
        <v>149</v>
      </c>
      <c r="C21" s="27">
        <f>'Расчет по соц. опросам'!AD11</f>
        <v>8.666666666666666</v>
      </c>
      <c r="D21" s="27">
        <f>'Расчет по соц. опросам'!P11</f>
        <v>7</v>
      </c>
      <c r="E21" s="218">
        <f>'Расчет по соц. опросам'!AE11</f>
        <v>7.833333333333333</v>
      </c>
    </row>
    <row r="22" spans="1:5" ht="12.75">
      <c r="A22" s="26">
        <v>19</v>
      </c>
      <c r="B22" s="26" t="s">
        <v>160</v>
      </c>
      <c r="C22" s="27">
        <f>'Расчет по соц. опросам'!AD19</f>
        <v>7.166666666666667</v>
      </c>
      <c r="D22" s="27">
        <f>'Расчет по соц. опросам'!P19</f>
        <v>8.333333333333334</v>
      </c>
      <c r="E22" s="218">
        <f>'Расчет по соц. опросам'!AE19</f>
        <v>7.75</v>
      </c>
    </row>
    <row r="23" spans="1:5" ht="12.75">
      <c r="A23" s="26">
        <v>20</v>
      </c>
      <c r="B23" s="26" t="s">
        <v>174</v>
      </c>
      <c r="C23" s="27">
        <f>'Расчет по соц. опросам'!AD32</f>
        <v>9</v>
      </c>
      <c r="D23" s="27">
        <f>'Расчет по соц. опросам'!P32</f>
        <v>6.5</v>
      </c>
      <c r="E23" s="218">
        <f>'Расчет по соц. опросам'!AE32</f>
        <v>7.75</v>
      </c>
    </row>
    <row r="24" spans="1:5" ht="12.75">
      <c r="A24" s="26">
        <v>21</v>
      </c>
      <c r="B24" s="26" t="s">
        <v>159</v>
      </c>
      <c r="C24" s="27" t="str">
        <f>'Расчет по соц. опросам'!AD18</f>
        <v>-</v>
      </c>
      <c r="D24" s="27">
        <f>'Расчет по соц. опросам'!P18</f>
        <v>7.666666666666667</v>
      </c>
      <c r="E24" s="218">
        <f>'Расчет по соц. опросам'!AE18</f>
        <v>7.666666666666667</v>
      </c>
    </row>
    <row r="25" spans="1:5" ht="12.75">
      <c r="A25" s="26">
        <v>22</v>
      </c>
      <c r="B25" s="26" t="s">
        <v>157</v>
      </c>
      <c r="C25" s="27">
        <f>'Расчет по соц. опросам'!AD17</f>
        <v>6.333333333333333</v>
      </c>
      <c r="D25" s="27">
        <f>'Расчет по соц. опросам'!P17</f>
        <v>9</v>
      </c>
      <c r="E25" s="218">
        <f>'Расчет по соц. опросам'!AE17</f>
        <v>7.666666666666666</v>
      </c>
    </row>
    <row r="26" spans="1:5" ht="12.75">
      <c r="A26" s="26">
        <v>23</v>
      </c>
      <c r="B26" s="26" t="s">
        <v>146</v>
      </c>
      <c r="C26" s="27">
        <f>'Расчет по соц. опросам'!AD9</f>
        <v>9</v>
      </c>
      <c r="D26" s="27">
        <f>'Расчет по соц. опросам'!P9</f>
        <v>6</v>
      </c>
      <c r="E26" s="218">
        <f>'Расчет по соц. опросам'!AE9</f>
        <v>7.5</v>
      </c>
    </row>
    <row r="27" spans="1:5" ht="12.75">
      <c r="A27" s="26">
        <v>24</v>
      </c>
      <c r="B27" s="26" t="s">
        <v>177</v>
      </c>
      <c r="C27" s="27">
        <f>'Расчет по соц. опросам'!AD35</f>
        <v>9</v>
      </c>
      <c r="D27" s="27">
        <f>'Расчет по соц. опросам'!P35</f>
        <v>6</v>
      </c>
      <c r="E27" s="218">
        <f>'Расчет по соц. опросам'!AE35</f>
        <v>7.5</v>
      </c>
    </row>
    <row r="28" spans="1:5" ht="12.75">
      <c r="A28" s="26">
        <v>25</v>
      </c>
      <c r="B28" s="26" t="s">
        <v>185</v>
      </c>
      <c r="C28" s="27">
        <f>'Расчет по соц. опросам'!AD42</f>
        <v>9.333333333333334</v>
      </c>
      <c r="D28" s="27">
        <f>'Расчет по соц. опросам'!P42</f>
        <v>5.333333333333333</v>
      </c>
      <c r="E28" s="218">
        <f>'Расчет по соц. опросам'!AE42</f>
        <v>7.333333333333334</v>
      </c>
    </row>
    <row r="29" spans="1:5" ht="12.75">
      <c r="A29" s="26">
        <v>26</v>
      </c>
      <c r="B29" s="26" t="s">
        <v>172</v>
      </c>
      <c r="C29" s="27">
        <f>'Расчет по соц. опросам'!AD30</f>
        <v>8</v>
      </c>
      <c r="D29" s="27">
        <f>'Расчет по соц. опросам'!P30</f>
        <v>6.166666666666667</v>
      </c>
      <c r="E29" s="218">
        <f>'Расчет по соц. опросам'!AE30</f>
        <v>7.083333333333334</v>
      </c>
    </row>
    <row r="30" spans="1:5" ht="12.75">
      <c r="A30" s="26">
        <v>27</v>
      </c>
      <c r="B30" s="26" t="s">
        <v>173</v>
      </c>
      <c r="C30" s="27">
        <f>'Расчет по соц. опросам'!AD31</f>
        <v>6.833333333333333</v>
      </c>
      <c r="D30" s="27">
        <f>'Расчет по соц. опросам'!P31</f>
        <v>7.166666666666667</v>
      </c>
      <c r="E30" s="218">
        <f>'Расчет по соц. опросам'!AE31</f>
        <v>7</v>
      </c>
    </row>
    <row r="31" spans="1:5" ht="12.75">
      <c r="A31" s="26">
        <v>28</v>
      </c>
      <c r="B31" s="26" t="s">
        <v>181</v>
      </c>
      <c r="C31" s="27" t="str">
        <f>'Расчет по соц. опросам'!AD39</f>
        <v>-</v>
      </c>
      <c r="D31" s="27">
        <f>'Расчет по соц. опросам'!P39</f>
        <v>7</v>
      </c>
      <c r="E31" s="218">
        <f>'Расчет по соц. опросам'!AE39</f>
        <v>7</v>
      </c>
    </row>
    <row r="32" spans="1:5" ht="12.75">
      <c r="A32" s="26">
        <v>29</v>
      </c>
      <c r="B32" s="26" t="s">
        <v>168</v>
      </c>
      <c r="C32" s="27">
        <f>'Расчет по соц. опросам'!AD26</f>
        <v>7.166666666666667</v>
      </c>
      <c r="D32" s="27">
        <f>'Расчет по соц. опросам'!P26</f>
        <v>6.666666666666667</v>
      </c>
      <c r="E32" s="218">
        <f>'Расчет по соц. опросам'!AE26</f>
        <v>6.916666666666667</v>
      </c>
    </row>
    <row r="33" spans="1:5" ht="12.75">
      <c r="A33" s="26">
        <v>30</v>
      </c>
      <c r="B33" s="26" t="s">
        <v>154</v>
      </c>
      <c r="C33" s="27">
        <f>'Расчет по соц. опросам'!AD15</f>
        <v>8.333333333333334</v>
      </c>
      <c r="D33" s="27">
        <f>'Расчет по соц. опросам'!P15</f>
        <v>5.333333333333333</v>
      </c>
      <c r="E33" s="218">
        <f>'Расчет по соц. опросам'!AE15</f>
        <v>6.833333333333334</v>
      </c>
    </row>
    <row r="34" spans="1:5" ht="12.75">
      <c r="A34" s="26">
        <v>31</v>
      </c>
      <c r="B34" s="26" t="s">
        <v>166</v>
      </c>
      <c r="C34" s="27">
        <f>'Расчет по соц. опросам'!AD24</f>
        <v>7.666666666666667</v>
      </c>
      <c r="D34" s="27">
        <f>'Расчет по соц. опросам'!P24</f>
        <v>6</v>
      </c>
      <c r="E34" s="218">
        <f>'Расчет по соц. опросам'!AE24</f>
        <v>6.833333333333334</v>
      </c>
    </row>
    <row r="35" spans="1:5" ht="12.75">
      <c r="A35" s="26">
        <v>32</v>
      </c>
      <c r="B35" s="26" t="s">
        <v>141</v>
      </c>
      <c r="C35" s="27">
        <f>'Расчет по соц. опросам'!AD6</f>
        <v>7.833333333333333</v>
      </c>
      <c r="D35" s="27">
        <f>'Расчет по соц. опросам'!P6</f>
        <v>5.833333333333333</v>
      </c>
      <c r="E35" s="218">
        <f>'Расчет по соц. опросам'!AE6</f>
        <v>6.833333333333333</v>
      </c>
    </row>
    <row r="36" spans="1:5" ht="12.75">
      <c r="A36" s="26">
        <v>33</v>
      </c>
      <c r="B36" s="26" t="s">
        <v>145</v>
      </c>
      <c r="C36" s="27">
        <f>'Расчет по соц. опросам'!AD8</f>
        <v>7.333333333333333</v>
      </c>
      <c r="D36" s="27">
        <f>'Расчет по соц. опросам'!P8</f>
        <v>6.333333333333333</v>
      </c>
      <c r="E36" s="218">
        <f>'Расчет по соц. опросам'!AE8</f>
        <v>6.833333333333333</v>
      </c>
    </row>
    <row r="37" spans="1:5" ht="12.75">
      <c r="A37" s="26">
        <v>34</v>
      </c>
      <c r="B37" s="26" t="s">
        <v>152</v>
      </c>
      <c r="C37" s="27">
        <f>'Расчет по соц. опросам'!AD13</f>
        <v>7.2</v>
      </c>
      <c r="D37" s="27">
        <f>'Расчет по соц. опросам'!P13</f>
        <v>6.333333333333333</v>
      </c>
      <c r="E37" s="218">
        <f>'Расчет по соц. опросам'!AE13</f>
        <v>6.766666666666667</v>
      </c>
    </row>
    <row r="38" spans="1:5" ht="12.75">
      <c r="A38" s="26">
        <v>35</v>
      </c>
      <c r="B38" s="26" t="s">
        <v>167</v>
      </c>
      <c r="C38" s="27">
        <f>'Расчет по соц. опросам'!AD25</f>
        <v>7.5</v>
      </c>
      <c r="D38" s="27">
        <f>'Расчет по соц. опросам'!P25</f>
        <v>5.666666666666667</v>
      </c>
      <c r="E38" s="218">
        <f>'Расчет по соц. опросам'!AE25</f>
        <v>6.583333333333334</v>
      </c>
    </row>
    <row r="39" spans="1:5" ht="12.75">
      <c r="A39" s="26">
        <v>36</v>
      </c>
      <c r="B39" s="26" t="s">
        <v>171</v>
      </c>
      <c r="C39" s="27">
        <f>'Расчет по соц. опросам'!AD29</f>
        <v>7.166666666666667</v>
      </c>
      <c r="D39" s="27">
        <f>'Расчет по соц. опросам'!P29</f>
        <v>5.5</v>
      </c>
      <c r="E39" s="218">
        <f>'Расчет по соц. опросам'!AE29</f>
        <v>6.333333333333334</v>
      </c>
    </row>
    <row r="40" spans="1:5" ht="12.75">
      <c r="A40" s="26">
        <v>37</v>
      </c>
      <c r="B40" s="26" t="s">
        <v>151</v>
      </c>
      <c r="C40" s="27">
        <f>'Расчет по соц. опросам'!AD12</f>
        <v>7</v>
      </c>
      <c r="D40" s="27">
        <f>'Расчет по соц. опросам'!P12</f>
        <v>5</v>
      </c>
      <c r="E40" s="218">
        <f>'Расчет по соц. опросам'!AE12</f>
        <v>6</v>
      </c>
    </row>
    <row r="41" spans="1:5" ht="12.75">
      <c r="A41" s="26">
        <v>38</v>
      </c>
      <c r="B41" s="26" t="s">
        <v>170</v>
      </c>
      <c r="C41" s="27">
        <f>'Расчет по соц. опросам'!AD28</f>
        <v>6</v>
      </c>
      <c r="D41" s="27">
        <f>'Расчет по соц. опросам'!P28</f>
        <v>5</v>
      </c>
      <c r="E41" s="218">
        <f>'Расчет по соц. опросам'!AE28</f>
        <v>5.5</v>
      </c>
    </row>
    <row r="42" spans="1:5" ht="12.75">
      <c r="A42" s="26">
        <v>39</v>
      </c>
      <c r="B42" s="26" t="s">
        <v>184</v>
      </c>
      <c r="C42" s="27">
        <f>'Расчет по соц. опросам'!AD41</f>
        <v>8</v>
      </c>
      <c r="D42" s="27">
        <f>'Расчет по соц. опросам'!P41</f>
        <v>2.8333333333333335</v>
      </c>
      <c r="E42" s="218">
        <f>'Расчет по соц. опросам'!AE41</f>
        <v>5.416666666666667</v>
      </c>
    </row>
    <row r="43" spans="1:5" ht="12.75">
      <c r="A43" s="26">
        <v>40</v>
      </c>
      <c r="B43" s="26" t="s">
        <v>147</v>
      </c>
      <c r="C43" s="27">
        <f>'Расчет по соц. опросам'!AD10</f>
        <v>4</v>
      </c>
      <c r="D43" s="27">
        <f>'Расчет по соц. опросам'!P10</f>
        <v>6.166666666666667</v>
      </c>
      <c r="E43" s="218">
        <f>'Расчет по соц. опросам'!AE10</f>
        <v>5.083333333333334</v>
      </c>
    </row>
    <row r="44" spans="1:5" ht="12.75">
      <c r="A44" s="26">
        <v>41</v>
      </c>
      <c r="B44" s="26" t="s">
        <v>143</v>
      </c>
      <c r="C44" s="27">
        <f>'Расчет по соц. опросам'!AD7</f>
        <v>4.333333333333333</v>
      </c>
      <c r="D44" s="27">
        <f>'Расчет по соц. опросам'!P7</f>
        <v>3.6666666666666665</v>
      </c>
      <c r="E44" s="218">
        <f>'Расчет по соц. опросам'!AE7</f>
        <v>4</v>
      </c>
    </row>
    <row r="45" spans="1:5" ht="12.75">
      <c r="A45" s="26">
        <v>42</v>
      </c>
      <c r="B45" s="26" t="s">
        <v>182</v>
      </c>
      <c r="C45" s="27" t="str">
        <f>'Расчет по соц. опросам'!AD40</f>
        <v>-</v>
      </c>
      <c r="D45" s="27">
        <f>'Расчет по соц. опросам'!P40</f>
        <v>1.3333333333333333</v>
      </c>
      <c r="E45" s="218">
        <f>'Расчет по соц. опросам'!AE40</f>
        <v>1.3333333333333333</v>
      </c>
    </row>
  </sheetData>
  <sheetProtection/>
  <mergeCells count="6">
    <mergeCell ref="A2:A3"/>
    <mergeCell ref="B2:B3"/>
    <mergeCell ref="C2:C3"/>
    <mergeCell ref="D2:D3"/>
    <mergeCell ref="E2:E3"/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BZ80"/>
  <sheetViews>
    <sheetView zoomScale="70" zoomScaleNormal="70" zoomScaleSheetLayoutView="7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9" sqref="AV9"/>
    </sheetView>
  </sheetViews>
  <sheetFormatPr defaultColWidth="25.00390625" defaultRowHeight="12.75"/>
  <cols>
    <col min="1" max="1" width="79.00390625" style="1" customWidth="1"/>
    <col min="2" max="2" width="5.375" style="1" customWidth="1"/>
    <col min="3" max="3" width="10.625" style="49" customWidth="1"/>
    <col min="4" max="4" width="9.25390625" style="49" customWidth="1"/>
    <col min="5" max="5" width="10.125" style="49" customWidth="1"/>
    <col min="6" max="6" width="11.875" style="49" customWidth="1"/>
    <col min="7" max="11" width="9.25390625" style="56" customWidth="1"/>
    <col min="12" max="13" width="9.25390625" style="63" customWidth="1"/>
    <col min="14" max="14" width="9.25390625" style="64" customWidth="1"/>
    <col min="15" max="30" width="9.25390625" style="72" customWidth="1"/>
    <col min="31" max="31" width="12.125" style="85" customWidth="1"/>
    <col min="32" max="33" width="9.25390625" style="85" customWidth="1"/>
    <col min="34" max="34" width="14.00390625" style="20" customWidth="1"/>
    <col min="35" max="35" width="12.125" style="1" customWidth="1"/>
    <col min="36" max="36" width="12.00390625" style="88" customWidth="1"/>
    <col min="37" max="37" width="13.375" style="88" bestFit="1" customWidth="1"/>
    <col min="38" max="38" width="11.00390625" style="88" customWidth="1"/>
    <col min="39" max="39" width="11.125" style="88" customWidth="1"/>
    <col min="40" max="41" width="13.375" style="91" bestFit="1" customWidth="1"/>
    <col min="42" max="44" width="8.625" style="91" customWidth="1"/>
    <col min="45" max="47" width="8.625" style="94" customWidth="1"/>
    <col min="48" max="57" width="8.625" style="97" customWidth="1"/>
    <col min="58" max="58" width="8.125" style="97" customWidth="1"/>
    <col min="59" max="63" width="8.625" style="97" customWidth="1"/>
    <col min="64" max="64" width="9.75390625" style="100" customWidth="1"/>
    <col min="65" max="65" width="8.625" style="100" customWidth="1"/>
    <col min="66" max="66" width="8.25390625" style="100" customWidth="1"/>
    <col min="67" max="73" width="7.75390625" style="5" customWidth="1"/>
    <col min="74" max="74" width="10.25390625" style="5" customWidth="1"/>
    <col min="75" max="75" width="7.25390625" style="5" customWidth="1"/>
    <col min="76" max="76" width="7.875" style="5" customWidth="1"/>
    <col min="77" max="77" width="7.00390625" style="5" bestFit="1" customWidth="1"/>
    <col min="78" max="78" width="6.875" style="5" bestFit="1" customWidth="1"/>
    <col min="79" max="79" width="7.125" style="5" bestFit="1" customWidth="1"/>
    <col min="80" max="80" width="9.625" style="5" customWidth="1"/>
    <col min="81" max="81" width="10.875" style="5" customWidth="1"/>
    <col min="82" max="82" width="8.25390625" style="5" customWidth="1"/>
    <col min="83" max="83" width="9.25390625" style="5" customWidth="1"/>
    <col min="84" max="84" width="10.125" style="5" customWidth="1"/>
    <col min="85" max="85" width="9.75390625" style="5" customWidth="1"/>
    <col min="86" max="16384" width="25.00390625" style="5" customWidth="1"/>
  </cols>
  <sheetData>
    <row r="1" spans="1:78" ht="30" customHeight="1" thickBot="1">
      <c r="A1" s="312" t="s">
        <v>195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</row>
    <row r="2" spans="1:73" ht="18.75" customHeight="1">
      <c r="A2" s="3"/>
      <c r="B2" s="3"/>
      <c r="C2" s="282" t="s">
        <v>3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4"/>
      <c r="AH2" s="2"/>
      <c r="AI2" s="2"/>
      <c r="AJ2" s="285" t="s">
        <v>57</v>
      </c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Q2" s="248"/>
      <c r="BR2" s="248"/>
      <c r="BS2" s="248"/>
      <c r="BT2" s="248"/>
      <c r="BU2" s="248"/>
    </row>
    <row r="3" spans="1:73" s="18" customFormat="1" ht="37.5" customHeight="1">
      <c r="A3" s="305" t="s">
        <v>2</v>
      </c>
      <c r="B3" s="7"/>
      <c r="C3" s="313" t="s">
        <v>24</v>
      </c>
      <c r="D3" s="314"/>
      <c r="E3" s="314"/>
      <c r="F3" s="314"/>
      <c r="G3" s="308" t="s">
        <v>19</v>
      </c>
      <c r="H3" s="308"/>
      <c r="I3" s="308"/>
      <c r="J3" s="308"/>
      <c r="K3" s="308"/>
      <c r="L3" s="298" t="s">
        <v>35</v>
      </c>
      <c r="M3" s="298"/>
      <c r="N3" s="298"/>
      <c r="O3" s="296" t="s">
        <v>53</v>
      </c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1" t="s">
        <v>54</v>
      </c>
      <c r="AF3" s="291"/>
      <c r="AG3" s="292"/>
      <c r="AH3" s="280" t="s">
        <v>55</v>
      </c>
      <c r="AI3" s="281" t="s">
        <v>56</v>
      </c>
      <c r="AJ3" s="294" t="s">
        <v>24</v>
      </c>
      <c r="AK3" s="294"/>
      <c r="AL3" s="294"/>
      <c r="AM3" s="294"/>
      <c r="AN3" s="299" t="s">
        <v>19</v>
      </c>
      <c r="AO3" s="299"/>
      <c r="AP3" s="299"/>
      <c r="AQ3" s="299"/>
      <c r="AR3" s="299"/>
      <c r="AS3" s="300" t="s">
        <v>35</v>
      </c>
      <c r="AT3" s="300"/>
      <c r="AU3" s="300"/>
      <c r="AV3" s="287" t="s">
        <v>53</v>
      </c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8" t="s">
        <v>54</v>
      </c>
      <c r="BM3" s="288"/>
      <c r="BN3" s="288"/>
      <c r="BQ3" s="309"/>
      <c r="BR3" s="309"/>
      <c r="BS3" s="309"/>
      <c r="BT3" s="309"/>
      <c r="BU3" s="309"/>
    </row>
    <row r="4" spans="1:73" s="19" customFormat="1" ht="66.75" customHeight="1">
      <c r="A4" s="306"/>
      <c r="B4" s="10"/>
      <c r="C4" s="311" t="s">
        <v>20</v>
      </c>
      <c r="D4" s="303" t="s">
        <v>21</v>
      </c>
      <c r="E4" s="303" t="s">
        <v>22</v>
      </c>
      <c r="F4" s="303" t="s">
        <v>23</v>
      </c>
      <c r="G4" s="304" t="s">
        <v>25</v>
      </c>
      <c r="H4" s="304" t="s">
        <v>29</v>
      </c>
      <c r="I4" s="304" t="s">
        <v>26</v>
      </c>
      <c r="J4" s="304" t="s">
        <v>27</v>
      </c>
      <c r="K4" s="304" t="s">
        <v>28</v>
      </c>
      <c r="L4" s="310" t="s">
        <v>32</v>
      </c>
      <c r="M4" s="310" t="s">
        <v>33</v>
      </c>
      <c r="N4" s="310" t="s">
        <v>34</v>
      </c>
      <c r="O4" s="293" t="s">
        <v>31</v>
      </c>
      <c r="P4" s="293" t="s">
        <v>36</v>
      </c>
      <c r="Q4" s="293" t="s">
        <v>37</v>
      </c>
      <c r="R4" s="293" t="s">
        <v>38</v>
      </c>
      <c r="S4" s="293" t="s">
        <v>39</v>
      </c>
      <c r="T4" s="293" t="s">
        <v>40</v>
      </c>
      <c r="U4" s="293" t="s">
        <v>41</v>
      </c>
      <c r="V4" s="293" t="s">
        <v>42</v>
      </c>
      <c r="W4" s="293" t="s">
        <v>43</v>
      </c>
      <c r="X4" s="293" t="s">
        <v>44</v>
      </c>
      <c r="Y4" s="293" t="s">
        <v>45</v>
      </c>
      <c r="Z4" s="293" t="s">
        <v>46</v>
      </c>
      <c r="AA4" s="293" t="s">
        <v>47</v>
      </c>
      <c r="AB4" s="293" t="s">
        <v>48</v>
      </c>
      <c r="AC4" s="293" t="s">
        <v>49</v>
      </c>
      <c r="AD4" s="293" t="s">
        <v>50</v>
      </c>
      <c r="AE4" s="301" t="s">
        <v>51</v>
      </c>
      <c r="AF4" s="301" t="s">
        <v>30</v>
      </c>
      <c r="AG4" s="295" t="s">
        <v>52</v>
      </c>
      <c r="AH4" s="280"/>
      <c r="AI4" s="281"/>
      <c r="AJ4" s="289" t="s">
        <v>20</v>
      </c>
      <c r="AK4" s="289" t="s">
        <v>21</v>
      </c>
      <c r="AL4" s="289" t="s">
        <v>22</v>
      </c>
      <c r="AM4" s="289" t="s">
        <v>23</v>
      </c>
      <c r="AN4" s="290" t="s">
        <v>25</v>
      </c>
      <c r="AO4" s="290" t="s">
        <v>29</v>
      </c>
      <c r="AP4" s="290" t="s">
        <v>26</v>
      </c>
      <c r="AQ4" s="290" t="s">
        <v>27</v>
      </c>
      <c r="AR4" s="290" t="s">
        <v>28</v>
      </c>
      <c r="AS4" s="302" t="s">
        <v>32</v>
      </c>
      <c r="AT4" s="302" t="s">
        <v>33</v>
      </c>
      <c r="AU4" s="302" t="s">
        <v>34</v>
      </c>
      <c r="AV4" s="286" t="s">
        <v>31</v>
      </c>
      <c r="AW4" s="286" t="s">
        <v>36</v>
      </c>
      <c r="AX4" s="286" t="s">
        <v>37</v>
      </c>
      <c r="AY4" s="286" t="s">
        <v>38</v>
      </c>
      <c r="AZ4" s="286" t="s">
        <v>39</v>
      </c>
      <c r="BA4" s="286" t="s">
        <v>40</v>
      </c>
      <c r="BB4" s="286" t="s">
        <v>41</v>
      </c>
      <c r="BC4" s="286" t="s">
        <v>42</v>
      </c>
      <c r="BD4" s="286" t="s">
        <v>43</v>
      </c>
      <c r="BE4" s="286" t="s">
        <v>44</v>
      </c>
      <c r="BF4" s="286" t="s">
        <v>45</v>
      </c>
      <c r="BG4" s="286" t="s">
        <v>46</v>
      </c>
      <c r="BH4" s="286" t="s">
        <v>47</v>
      </c>
      <c r="BI4" s="286" t="s">
        <v>48</v>
      </c>
      <c r="BJ4" s="286" t="s">
        <v>49</v>
      </c>
      <c r="BK4" s="286" t="s">
        <v>50</v>
      </c>
      <c r="BL4" s="279" t="s">
        <v>51</v>
      </c>
      <c r="BM4" s="279" t="s">
        <v>30</v>
      </c>
      <c r="BN4" s="279" t="s">
        <v>52</v>
      </c>
      <c r="BQ4" s="297"/>
      <c r="BR4" s="297"/>
      <c r="BS4" s="297"/>
      <c r="BT4" s="297"/>
      <c r="BU4" s="297"/>
    </row>
    <row r="5" spans="1:73" s="19" customFormat="1" ht="41.25" customHeight="1">
      <c r="A5" s="307"/>
      <c r="B5" s="10"/>
      <c r="C5" s="311"/>
      <c r="D5" s="303"/>
      <c r="E5" s="303"/>
      <c r="F5" s="303"/>
      <c r="G5" s="304"/>
      <c r="H5" s="304"/>
      <c r="I5" s="304"/>
      <c r="J5" s="304"/>
      <c r="K5" s="304"/>
      <c r="L5" s="310"/>
      <c r="M5" s="310"/>
      <c r="N5" s="310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301"/>
      <c r="AF5" s="301"/>
      <c r="AG5" s="295"/>
      <c r="AH5" s="280"/>
      <c r="AI5" s="281"/>
      <c r="AJ5" s="289"/>
      <c r="AK5" s="289"/>
      <c r="AL5" s="289"/>
      <c r="AM5" s="289"/>
      <c r="AN5" s="290"/>
      <c r="AO5" s="290"/>
      <c r="AP5" s="290"/>
      <c r="AQ5" s="290"/>
      <c r="AR5" s="290"/>
      <c r="AS5" s="302"/>
      <c r="AT5" s="302"/>
      <c r="AU5" s="302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79"/>
      <c r="BM5" s="279"/>
      <c r="BN5" s="279"/>
      <c r="BQ5" s="297"/>
      <c r="BR5" s="297"/>
      <c r="BS5" s="297"/>
      <c r="BT5" s="297"/>
      <c r="BU5" s="297"/>
    </row>
    <row r="6" spans="1:73" ht="15" customHeight="1">
      <c r="A6" s="111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225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250"/>
      <c r="BO6" s="18"/>
      <c r="BP6" s="18"/>
      <c r="BQ6" s="18"/>
      <c r="BR6" s="18"/>
      <c r="BS6" s="18"/>
      <c r="BT6" s="18"/>
      <c r="BU6" s="18"/>
    </row>
    <row r="7" spans="1:73" ht="36" customHeight="1">
      <c r="A7" s="222" t="s">
        <v>101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4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51"/>
      <c r="BO7" s="249"/>
      <c r="BP7" s="249"/>
      <c r="BQ7" s="249"/>
      <c r="BR7" s="249"/>
      <c r="BS7" s="249"/>
      <c r="BT7" s="249"/>
      <c r="BU7" s="249"/>
    </row>
    <row r="8" spans="1:73" ht="45">
      <c r="A8" s="40" t="s">
        <v>100</v>
      </c>
      <c r="B8" s="12"/>
      <c r="C8" s="220" t="s">
        <v>5</v>
      </c>
      <c r="D8" s="221" t="s">
        <v>5</v>
      </c>
      <c r="E8" s="221" t="s">
        <v>5</v>
      </c>
      <c r="F8" s="221" t="s">
        <v>5</v>
      </c>
      <c r="G8" s="53">
        <v>313.7</v>
      </c>
      <c r="H8" s="53">
        <v>313.7</v>
      </c>
      <c r="I8" s="53">
        <v>304.77</v>
      </c>
      <c r="J8" s="53">
        <v>334.5</v>
      </c>
      <c r="K8" s="53">
        <v>338.51</v>
      </c>
      <c r="L8" s="60">
        <v>349.03</v>
      </c>
      <c r="M8" s="60">
        <v>318.65</v>
      </c>
      <c r="N8" s="60">
        <v>364.68</v>
      </c>
      <c r="O8" s="68">
        <v>267.19</v>
      </c>
      <c r="P8" s="68">
        <v>402.44</v>
      </c>
      <c r="Q8" s="68">
        <v>324.92</v>
      </c>
      <c r="R8" s="68">
        <v>314.38</v>
      </c>
      <c r="S8" s="68">
        <v>315.98</v>
      </c>
      <c r="T8" s="68">
        <v>539.17</v>
      </c>
      <c r="U8" s="68">
        <v>291.18</v>
      </c>
      <c r="V8" s="68">
        <v>395.62</v>
      </c>
      <c r="W8" s="68">
        <v>374.04</v>
      </c>
      <c r="X8" s="68">
        <v>361.46</v>
      </c>
      <c r="Y8" s="68">
        <v>287.74</v>
      </c>
      <c r="Z8" s="68">
        <v>393.44</v>
      </c>
      <c r="AA8" s="68">
        <v>344.86</v>
      </c>
      <c r="AB8" s="68">
        <v>368.26</v>
      </c>
      <c r="AC8" s="68">
        <v>315.98</v>
      </c>
      <c r="AD8" s="68">
        <v>520.87</v>
      </c>
      <c r="AE8" s="79">
        <v>313.7</v>
      </c>
      <c r="AF8" s="79">
        <v>364.44</v>
      </c>
      <c r="AG8" s="80">
        <v>293.59</v>
      </c>
      <c r="AH8" s="21" t="s">
        <v>5</v>
      </c>
      <c r="AI8" s="14">
        <v>10</v>
      </c>
      <c r="AJ8" s="87" t="str">
        <f>_xlfn.IFERROR(IF($AH8="+",(C8-MIN($C8:$AG8))/(MAX($C8:$AG8)-MIN($C8:$AG8)),(C8-MAX($C8:$AG8))/(MIN($C8:$AG8)-MAX($C8:$AG8)))*$AI8,"-")</f>
        <v>-</v>
      </c>
      <c r="AK8" s="87" t="str">
        <f>_xlfn.IFERROR(IF($AH8="+",(D8-MIN($C8:$AG8))/(MAX($C8:$AG8)-MIN($C8:$AG8)),(D8-MAX($C8:$AG8))/(MIN($C8:$AG8)-MAX($C8:$AG8)))*$AI8,"-")</f>
        <v>-</v>
      </c>
      <c r="AL8" s="87" t="str">
        <f>_xlfn.IFERROR(IF($AH8="+",(E8-MIN($C8:$AG8))/(MAX($C8:$AG8)-MIN($C8:$AG8)),(E8-MAX($C8:$AG8))/(MIN($C8:$AG8)-MAX($C8:$AG8)))*$AI8,"-")</f>
        <v>-</v>
      </c>
      <c r="AM8" s="87" t="str">
        <f>_xlfn.IFERROR(IF($AH8="+",(F8-MIN($C8:$AG8))/(MAX($C8:$AG8)-MIN($C8:$AG8)),(F8-MAX($C8:$AG8))/(MIN($C8:$AG8)-MAX($C8:$AG8)))*$AI8,"-")</f>
        <v>-</v>
      </c>
      <c r="AN8" s="90">
        <f>_xlfn.IFERROR(IF($AH8="+",(G8-MIN($C8:$AG8))/(MAX($C8:$AG8)-MIN($C8:$AG8)),(G8-MAX($C8:$AG8))/(MIN($C8:$AG8)-MAX($C8:$AG8)))*$AI8,"-")</f>
        <v>8.289947790278697</v>
      </c>
      <c r="AO8" s="90">
        <f>_xlfn.IFERROR(IF($AH8="+",(H8-MIN($C8:$AG8))/(MAX($C8:$AG8)-MIN($C8:$AG8)),(H8-MAX($C8:$AG8))/(MIN($C8:$AG8)-MAX($C8:$AG8)))*$AI8,"-")</f>
        <v>8.289947790278697</v>
      </c>
      <c r="AP8" s="90">
        <f>_xlfn.IFERROR(IF($AH8="+",(I8-MIN($C8:$AG8))/(MAX($C8:$AG8)-MIN($C8:$AG8)),(I8-MAX($C8:$AG8))/(MIN($C8:$AG8)-MAX($C8:$AG8)))*$AI8,"-")</f>
        <v>8.618280755937937</v>
      </c>
      <c r="AQ8" s="90">
        <f>_xlfn.IFERROR(IF($AH8="+",(J8-MIN($C8:$AG8))/(MAX($C8:$AG8)-MIN($C8:$AG8)),(J8-MAX($C8:$AG8))/(MIN($C8:$AG8)-MAX($C8:$AG8)))*$AI8,"-")</f>
        <v>7.52518567541731</v>
      </c>
      <c r="AR8" s="90">
        <f>_xlfn.IFERROR(IF($AH8="+",(K8-MIN($C8:$AG8))/(MAX($C8:$AG8)-MIN($C8:$AG8)),(K8-MAX($C8:$AG8))/(MIN($C8:$AG8)-MAX($C8:$AG8)))*$AI8,"-")</f>
        <v>7.377748363850283</v>
      </c>
      <c r="AS8" s="93">
        <f>_xlfn.IFERROR(IF($AH8="+",(L8-MIN($C8:$AG8))/(MAX($C8:$AG8)-MIN($C8:$AG8)),(L8-MAX($C8:$AG8))/(MIN($C8:$AG8)-MAX($C8:$AG8)))*$AI8,"-")</f>
        <v>6.99095521729539</v>
      </c>
      <c r="AT8" s="93">
        <f>_xlfn.IFERROR(IF($AH8="+",(M8-MIN($C8:$AG8))/(MAX($C8:$AG8)-MIN($C8:$AG8)),(M8-MAX($C8:$AG8))/(MIN($C8:$AG8)-MAX($C8:$AG8)))*$AI8,"-")</f>
        <v>8.107949113905434</v>
      </c>
      <c r="AU8" s="93">
        <f>_xlfn.IFERROR(IF($AH8="+",(N8-MIN($C8:$AG8))/(MAX($C8:$AG8)-MIN($C8:$AG8)),(N8-MAX($C8:$AG8))/(MIN($C8:$AG8)-MAX($C8:$AG8)))*$AI8,"-")</f>
        <v>6.415545260680932</v>
      </c>
      <c r="AV8" s="96">
        <f>_xlfn.IFERROR(IF($AH8="+",(O8-MIN($C8:$AG8))/(MAX($C8:$AG8)-MIN($C8:$AG8)),(O8-MAX($C8:$AG8))/(MIN($C8:$AG8)-MAX($C8:$AG8)))*$AI8,"-")</f>
        <v>10</v>
      </c>
      <c r="AW8" s="96">
        <f>_xlfn.IFERROR(IF($AH8="+",(P8-MIN($C8:$AG8))/(MAX($C8:$AG8)-MIN($C8:$AG8)),(P8-MAX($C8:$AG8))/(MIN($C8:$AG8)-MAX($C8:$AG8)))*$AI8,"-")</f>
        <v>5.027207882932569</v>
      </c>
      <c r="AX8" s="96">
        <f>_xlfn.IFERROR(IF($AH8="+",(Q8-MIN($C8:$AG8))/(MAX($C8:$AG8)-MIN($C8:$AG8)),(Q8-MAX($C8:$AG8))/(MIN($C8:$AG8)-MAX($C8:$AG8)))*$AI8,"-")</f>
        <v>7.877417457165967</v>
      </c>
      <c r="AY8" s="96">
        <f>_xlfn.IFERROR(IF($AH8="+",(R8-MIN($C8:$AG8))/(MAX($C8:$AG8)-MIN($C8:$AG8)),(R8-MAX($C8:$AG8))/(MIN($C8:$AG8)-MAX($C8:$AG8)))*$AI8,"-")</f>
        <v>8.264945951908228</v>
      </c>
      <c r="AZ8" s="96">
        <f>_xlfn.IFERROR(IF($AH8="+",(S8-MIN($C8:$AG8))/(MAX($C8:$AG8)-MIN($C8:$AG8)),(S8-MAX($C8:$AG8))/(MIN($C8:$AG8)-MAX($C8:$AG8)))*$AI8,"-")</f>
        <v>8.206118096918889</v>
      </c>
      <c r="BA8" s="96">
        <f>_xlfn.IFERROR(IF($AH8="+",(T8-MIN($C8:$AG8))/(MAX($C8:$AG8)-MIN($C8:$AG8)),(T8-MAX($C8:$AG8))/(MIN($C8:$AG8)-MAX($C8:$AG8)))*$AI8,"-")</f>
        <v>0</v>
      </c>
      <c r="BB8" s="96">
        <f>_xlfn.IFERROR(IF($AH8="+",(U8-MIN($C8:$AG8))/(MAX($C8:$AG8)-MIN($C8:$AG8)),(U8-MAX($C8:$AG8))/(MIN($C8:$AG8)-MAX($C8:$AG8)))*$AI8,"-")</f>
        <v>9.117949849253622</v>
      </c>
      <c r="BC8" s="96">
        <f>_xlfn.IFERROR(IF($AH8="+",(V8-MIN($C8:$AG8))/(MAX($C8:$AG8)-MIN($C8:$AG8)),(V8-MAX($C8:$AG8))/(MIN($C8:$AG8)-MAX($C8:$AG8)))*$AI8,"-")</f>
        <v>5.277961614824619</v>
      </c>
      <c r="BD8" s="96">
        <f>_xlfn.IFERROR(IF($AH8="+",(W8-MIN($C8:$AG8))/(MAX($C8:$AG8)-MIN($C8:$AG8)),(W8-MAX($C8:$AG8))/(MIN($C8:$AG8)-MAX($C8:$AG8)))*$AI8,"-")</f>
        <v>6.0714023089933065</v>
      </c>
      <c r="BE8" s="96">
        <f>_xlfn.IFERROR(IF($AH8="+",(X8-MIN($C8:$AG8))/(MAX($C8:$AG8)-MIN($C8:$AG8)),(X8-MAX($C8:$AG8))/(MIN($C8:$AG8)-MAX($C8:$AG8)))*$AI8,"-")</f>
        <v>6.533936318846974</v>
      </c>
      <c r="BF8" s="96">
        <f>_xlfn.IFERROR(IF($AH8="+",(Y8-MIN($C8:$AG8))/(MAX($C8:$AG8)-MIN($C8:$AG8)),(Y8-MAX($C8:$AG8))/(MIN($C8:$AG8)-MAX($C8:$AG8)))*$AI8,"-")</f>
        <v>9.244429737480695</v>
      </c>
      <c r="BG8" s="96">
        <f>_xlfn.IFERROR(IF($AH8="+",(Z8-MIN($C8:$AG8))/(MAX($C8:$AG8)-MIN($C8:$AG8)),(Z8-MAX($C8:$AG8))/(MIN($C8:$AG8)-MAX($C8:$AG8)))*$AI8,"-")</f>
        <v>5.358114567247592</v>
      </c>
      <c r="BH8" s="96">
        <f>_xlfn.IFERROR(IF($AH8="+",(AA8-MIN($C8:$AG8))/(MAX($C8:$AG8)-MIN($C8:$AG8)),(AA8-MAX($C8:$AG8))/(MIN($C8:$AG8)-MAX($C8:$AG8)))*$AI8,"-")</f>
        <v>7.144275314361349</v>
      </c>
      <c r="BI8" s="96">
        <f>_xlfn.IFERROR(IF($AH8="+",(AB8-MIN($C8:$AG8))/(MAX($C8:$AG8)-MIN($C8:$AG8)),(AB8-MAX($C8:$AG8))/(MIN($C8:$AG8)-MAX($C8:$AG8)))*$AI8,"-")</f>
        <v>6.28391793514229</v>
      </c>
      <c r="BJ8" s="96">
        <f>_xlfn.IFERROR(IF($AH8="+",(AC8-MIN($C8:$AG8))/(MAX($C8:$AG8)-MIN($C8:$AG8)),(AC8-MAX($C8:$AG8))/(MIN($C8:$AG8)-MAX($C8:$AG8)))*$AI8,"-")</f>
        <v>8.206118096918889</v>
      </c>
      <c r="BK8" s="96">
        <f>_xlfn.IFERROR(IF($AH8="+",(AD8-MIN($C8:$AG8))/(MAX($C8:$AG8)-MIN($C8:$AG8)),(AD8-MAX($C8:$AG8))/(MIN($C8:$AG8)-MAX($C8:$AG8)))*$AI8,"-")</f>
        <v>0.6728435914405455</v>
      </c>
      <c r="BL8" s="99">
        <f>_xlfn.IFERROR(IF($AH8="+",(AE8-MIN($C8:$AG8))/(MAX($C8:$AG8)-MIN($C8:$AG8)),(AE8-MAX($C8:$AG8))/(MIN($C8:$AG8)-MAX($C8:$AG8)))*$AI8,"-")</f>
        <v>8.289947790278697</v>
      </c>
      <c r="BM8" s="99">
        <f>_xlfn.IFERROR(IF($AH8="+",(AF8-MIN($C8:$AG8))/(MAX($C8:$AG8)-MIN($C8:$AG8)),(AF8-MAX($C8:$AG8))/(MIN($C8:$AG8)-MAX($C8:$AG8)))*$AI8,"-")</f>
        <v>6.424369438929332</v>
      </c>
      <c r="BN8" s="99">
        <f>_xlfn.IFERROR(IF($AH8="+",(AG8-MIN($C8:$AG8))/(MAX($C8:$AG8)-MIN($C8:$AG8)),(AG8-MAX($C8:$AG8))/(MIN($C8:$AG8)-MAX($C8:$AG8)))*$AI8,"-")</f>
        <v>9.029340392675934</v>
      </c>
      <c r="BQ8" s="6"/>
      <c r="BR8" s="6"/>
      <c r="BS8" s="6"/>
      <c r="BT8" s="6"/>
      <c r="BU8" s="6"/>
    </row>
    <row r="9" spans="1:73" ht="30">
      <c r="A9" s="4" t="s">
        <v>4</v>
      </c>
      <c r="B9" s="11"/>
      <c r="C9" s="33" t="s">
        <v>5</v>
      </c>
      <c r="D9" s="33" t="s">
        <v>5</v>
      </c>
      <c r="E9" s="33" t="s">
        <v>5</v>
      </c>
      <c r="F9" s="33" t="s">
        <v>5</v>
      </c>
      <c r="G9" s="34">
        <v>31.2</v>
      </c>
      <c r="H9" s="34">
        <v>32.75</v>
      </c>
      <c r="I9" s="34">
        <v>26.92</v>
      </c>
      <c r="J9" s="34">
        <v>32.69</v>
      </c>
      <c r="K9" s="34">
        <v>35.62</v>
      </c>
      <c r="L9" s="35">
        <v>25.64</v>
      </c>
      <c r="M9" s="35">
        <v>16.13</v>
      </c>
      <c r="N9" s="35">
        <v>28.57</v>
      </c>
      <c r="O9" s="36">
        <v>31.67</v>
      </c>
      <c r="P9" s="36">
        <v>28.26</v>
      </c>
      <c r="Q9" s="36">
        <v>23.53</v>
      </c>
      <c r="R9" s="36">
        <v>32</v>
      </c>
      <c r="S9" s="36">
        <v>40</v>
      </c>
      <c r="T9" s="36">
        <v>51.72</v>
      </c>
      <c r="U9" s="36">
        <v>29.73</v>
      </c>
      <c r="V9" s="36">
        <v>32</v>
      </c>
      <c r="W9" s="36">
        <v>23.19</v>
      </c>
      <c r="X9" s="36">
        <v>36.36</v>
      </c>
      <c r="Y9" s="36">
        <v>30.61</v>
      </c>
      <c r="Z9" s="36">
        <v>28.57</v>
      </c>
      <c r="AA9" s="36">
        <v>43.18</v>
      </c>
      <c r="AB9" s="36">
        <v>47.62</v>
      </c>
      <c r="AC9" s="36">
        <v>41.18</v>
      </c>
      <c r="AD9" s="36">
        <v>16.67</v>
      </c>
      <c r="AE9" s="37">
        <v>31.2</v>
      </c>
      <c r="AF9" s="37">
        <v>27.63</v>
      </c>
      <c r="AG9" s="74">
        <v>36.25</v>
      </c>
      <c r="AH9" s="22" t="s">
        <v>5</v>
      </c>
      <c r="AI9" s="15">
        <v>8</v>
      </c>
      <c r="AJ9" s="86" t="str">
        <f>_xlfn.IFERROR(IF($AH9="+",(C9-MIN($C9:$AG9))/(MAX($C9:$AG9)-MIN($C9:$AG9)),(C9-MAX($C9:$AG9))/(MIN($C9:$AG9)-MAX($C9:$AG9)))*$AI9,"-")</f>
        <v>-</v>
      </c>
      <c r="AK9" s="86" t="str">
        <f>_xlfn.IFERROR(IF($AH9="+",(D9-MIN($C9:$AG9))/(MAX($C9:$AG9)-MIN($C9:$AG9)),(D9-MAX($C9:$AG9))/(MIN($C9:$AG9)-MAX($C9:$AG9)))*$AI9,"-")</f>
        <v>-</v>
      </c>
      <c r="AL9" s="86" t="str">
        <f>_xlfn.IFERROR(IF($AH9="+",(E9-MIN($C9:$AG9))/(MAX($C9:$AG9)-MIN($C9:$AG9)),(E9-MAX($C9:$AG9))/(MIN($C9:$AG9)-MAX($C9:$AG9)))*$AI9,"-")</f>
        <v>-</v>
      </c>
      <c r="AM9" s="86" t="str">
        <f>_xlfn.IFERROR(IF($AH9="+",(F9-MIN($C9:$AG9))/(MAX($C9:$AG9)-MIN($C9:$AG9)),(F9-MAX($C9:$AG9))/(MIN($C9:$AG9)-MAX($C9:$AG9)))*$AI9,"-")</f>
        <v>-</v>
      </c>
      <c r="AN9" s="89">
        <f>_xlfn.IFERROR(IF($AH9="+",(G9-MIN($C9:$AG9))/(MAX($C9:$AG9)-MIN($C9:$AG9)),(G9-MAX($C9:$AG9))/(MIN($C9:$AG9)-MAX($C9:$AG9)))*$AI9,"-")</f>
        <v>4.612531610002809</v>
      </c>
      <c r="AO9" s="89">
        <f>_xlfn.IFERROR(IF($AH9="+",(H9-MIN($C9:$AG9))/(MAX($C9:$AG9)-MIN($C9:$AG9)),(H9-MAX($C9:$AG9))/(MIN($C9:$AG9)-MAX($C9:$AG9)))*$AI9,"-")</f>
        <v>4.264119134588367</v>
      </c>
      <c r="AP9" s="89">
        <f>_xlfn.IFERROR(IF($AH9="+",(I9-MIN($C9:$AG9))/(MAX($C9:$AG9)-MIN($C9:$AG9)),(I9-MAX($C9:$AG9))/(MIN($C9:$AG9)-MAX($C9:$AG9)))*$AI9,"-")</f>
        <v>5.574599606631075</v>
      </c>
      <c r="AQ9" s="89">
        <f>_xlfn.IFERROR(IF($AH9="+",(J9-MIN($C9:$AG9))/(MAX($C9:$AG9)-MIN($C9:$AG9)),(J9-MAX($C9:$AG9))/(MIN($C9:$AG9)-MAX($C9:$AG9)))*$AI9,"-")</f>
        <v>4.277606069120539</v>
      </c>
      <c r="AR9" s="89">
        <f>_xlfn.IFERROR(IF($AH9="+",(K9-MIN($C9:$AG9))/(MAX($C9:$AG9)-MIN($C9:$AG9)),(K9-MAX($C9:$AG9))/(MIN($C9:$AG9)-MAX($C9:$AG9)))*$AI9,"-")</f>
        <v>3.6189940994661423</v>
      </c>
      <c r="AS9" s="92">
        <f>_xlfn.IFERROR(IF($AH9="+",(L9-MIN($C9:$AG9))/(MAX($C9:$AG9)-MIN($C9:$AG9)),(L9-MAX($C9:$AG9))/(MIN($C9:$AG9)-MAX($C9:$AG9)))*$AI9,"-")</f>
        <v>5.8623208766507435</v>
      </c>
      <c r="AT9" s="92">
        <f>_xlfn.IFERROR(IF($AH9="+",(M9-MIN($C9:$AG9))/(MAX($C9:$AG9)-MIN($C9:$AG9)),(M9-MAX($C9:$AG9))/(MIN($C9:$AG9)-MAX($C9:$AG9)))*$AI9,"-")</f>
        <v>8</v>
      </c>
      <c r="AU9" s="92">
        <f>_xlfn.IFERROR(IF($AH9="+",(N9-MIN($C9:$AG9))/(MAX($C9:$AG9)-MIN($C9:$AG9)),(N9-MAX($C9:$AG9))/(MIN($C9:$AG9)-MAX($C9:$AG9)))*$AI9,"-")</f>
        <v>5.203708906996346</v>
      </c>
      <c r="AV9" s="95">
        <f>_xlfn.IFERROR(IF($AH9="+",(O9-MIN($C9:$AG9))/(MAX($C9:$AG9)-MIN($C9:$AG9)),(O9-MAX($C9:$AG9))/(MIN($C9:$AG9)-MAX($C9:$AG9)))*$AI9,"-")</f>
        <v>4.506883956167462</v>
      </c>
      <c r="AW9" s="95">
        <f>_xlfn.IFERROR(IF($AH9="+",(P9-MIN($C9:$AG9))/(MAX($C9:$AG9)-MIN($C9:$AG9)),(P9-MAX($C9:$AG9))/(MIN($C9:$AG9)-MAX($C9:$AG9)))*$AI9,"-")</f>
        <v>5.273391402079235</v>
      </c>
      <c r="AX9" s="95">
        <f>_xlfn.IFERROR(IF($AH9="+",(Q9-MIN($C9:$AG9))/(MAX($C9:$AG9)-MIN($C9:$AG9)),(Q9-MAX($C9:$AG9))/(MIN($C9:$AG9)-MAX($C9:$AG9)))*$AI9,"-")</f>
        <v>6.336611407698791</v>
      </c>
      <c r="AY9" s="95">
        <f>_xlfn.IFERROR(IF($AH9="+",(R9-MIN($C9:$AG9))/(MAX($C9:$AG9)-MIN($C9:$AG9)),(R9-MAX($C9:$AG9))/(MIN($C9:$AG9)-MAX($C9:$AG9)))*$AI9,"-")</f>
        <v>4.432705816240516</v>
      </c>
      <c r="AZ9" s="95">
        <f>_xlfn.IFERROR(IF($AH9="+",(S9-MIN($C9:$AG9))/(MAX($C9:$AG9)-MIN($C9:$AG9)),(S9-MAX($C9:$AG9))/(MIN($C9:$AG9)-MAX($C9:$AG9)))*$AI9,"-")</f>
        <v>2.6344478786175887</v>
      </c>
      <c r="BA9" s="95">
        <f>_xlfn.IFERROR(IF($AH9="+",(T9-MIN($C9:$AG9))/(MAX($C9:$AG9)-MIN($C9:$AG9)),(T9-MAX($C9:$AG9))/(MIN($C9:$AG9)-MAX($C9:$AG9)))*$AI9,"-")</f>
        <v>0</v>
      </c>
      <c r="BB9" s="95">
        <f>_xlfn.IFERROR(IF($AH9="+",(U9-MIN($C9:$AG9))/(MAX($C9:$AG9)-MIN($C9:$AG9)),(U9-MAX($C9:$AG9))/(MIN($C9:$AG9)-MAX($C9:$AG9)))*$AI9,"-")</f>
        <v>4.942961506041022</v>
      </c>
      <c r="BC9" s="95">
        <f>_xlfn.IFERROR(IF($AH9="+",(V9-MIN($C9:$AG9))/(MAX($C9:$AG9)-MIN($C9:$AG9)),(V9-MAX($C9:$AG9))/(MIN($C9:$AG9)-MAX($C9:$AG9)))*$AI9,"-")</f>
        <v>4.432705816240516</v>
      </c>
      <c r="BD9" s="95">
        <f>_xlfn.IFERROR(IF($AH9="+",(W9-MIN($C9:$AG9))/(MAX($C9:$AG9)-MIN($C9:$AG9)),(W9-MAX($C9:$AG9))/(MIN($C9:$AG9)-MAX($C9:$AG9)))*$AI9,"-")</f>
        <v>6.413037370047765</v>
      </c>
      <c r="BE9" s="95">
        <f>_xlfn.IFERROR(IF($AH9="+",(X9-MIN($C9:$AG9))/(MAX($C9:$AG9)-MIN($C9:$AG9)),(X9-MAX($C9:$AG9))/(MIN($C9:$AG9)-MAX($C9:$AG9)))*$AI9,"-")</f>
        <v>3.452655240236021</v>
      </c>
      <c r="BF9" s="95">
        <f>_xlfn.IFERROR(IF($AH9="+",(Y9-MIN($C9:$AG9))/(MAX($C9:$AG9)-MIN($C9:$AG9)),(Y9-MAX($C9:$AG9))/(MIN($C9:$AG9)-MAX($C9:$AG9)))*$AI9,"-")</f>
        <v>4.7451531329025</v>
      </c>
      <c r="BG9" s="95">
        <f>_xlfn.IFERROR(IF($AH9="+",(Z9-MIN($C9:$AG9))/(MAX($C9:$AG9)-MIN($C9:$AG9)),(Z9-MAX($C9:$AG9))/(MIN($C9:$AG9)-MAX($C9:$AG9)))*$AI9,"-")</f>
        <v>5.203708906996346</v>
      </c>
      <c r="BH9" s="95">
        <f>_xlfn.IFERROR(IF($AH9="+",(AA9-MIN($C9:$AG9))/(MAX($C9:$AG9)-MIN($C9:$AG9)),(AA9-MAX($C9:$AG9))/(MIN($C9:$AG9)-MAX($C9:$AG9)))*$AI9,"-")</f>
        <v>1.919640348412475</v>
      </c>
      <c r="BI9" s="95">
        <f>_xlfn.IFERROR(IF($AH9="+",(AB9-MIN($C9:$AG9))/(MAX($C9:$AG9)-MIN($C9:$AG9)),(AB9-MAX($C9:$AG9))/(MIN($C9:$AG9)-MAX($C9:$AG9)))*$AI9,"-")</f>
        <v>0.9216071930317508</v>
      </c>
      <c r="BJ9" s="95">
        <f>_xlfn.IFERROR(IF($AH9="+",(AC9-MIN($C9:$AG9))/(MAX($C9:$AG9)-MIN($C9:$AG9)),(AC9-MAX($C9:$AG9))/(MIN($C9:$AG9)-MAX($C9:$AG9)))*$AI9,"-")</f>
        <v>2.369204832818207</v>
      </c>
      <c r="BK9" s="95">
        <f>_xlfn.IFERROR(IF($AH9="+",(AD9-MIN($C9:$AG9))/(MAX($C9:$AG9)-MIN($C9:$AG9)),(AD9-MAX($C9:$AG9))/(MIN($C9:$AG9)-MAX($C9:$AG9)))*$AI9,"-")</f>
        <v>7.878617589210451</v>
      </c>
      <c r="BL9" s="98">
        <f>_xlfn.IFERROR(IF($AH9="+",(AE9-MIN($C9:$AG9))/(MAX($C9:$AG9)-MIN($C9:$AG9)),(AE9-MAX($C9:$AG9))/(MIN($C9:$AG9)-MAX($C9:$AG9)))*$AI9,"-")</f>
        <v>4.612531610002809</v>
      </c>
      <c r="BM9" s="98">
        <f>_xlfn.IFERROR(IF($AH9="+",(AF9-MIN($C9:$AG9))/(MAX($C9:$AG9)-MIN($C9:$AG9)),(AF9-MAX($C9:$AG9))/(MIN($C9:$AG9)-MAX($C9:$AG9)))*$AI9,"-")</f>
        <v>5.415004214667041</v>
      </c>
      <c r="BN9" s="98">
        <f>_xlfn.IFERROR(IF($AH9="+",(AG9-MIN($C9:$AG9))/(MAX($C9:$AG9)-MIN($C9:$AG9)),(AG9-MAX($C9:$AG9))/(MIN($C9:$AG9)-MAX($C9:$AG9)))*$AI9,"-")</f>
        <v>3.477381286878336</v>
      </c>
      <c r="BQ9" s="6"/>
      <c r="BR9" s="6"/>
      <c r="BS9" s="6"/>
      <c r="BT9" s="6"/>
      <c r="BU9" s="6"/>
    </row>
    <row r="10" spans="1:73" ht="30">
      <c r="A10" s="40" t="s">
        <v>110</v>
      </c>
      <c r="B10" s="30"/>
      <c r="C10" s="41">
        <v>95</v>
      </c>
      <c r="D10" s="33">
        <v>62.82051282051282</v>
      </c>
      <c r="E10" s="33">
        <v>92.7710843373494</v>
      </c>
      <c r="F10" s="33">
        <v>74.03846153846153</v>
      </c>
      <c r="G10" s="34">
        <v>100</v>
      </c>
      <c r="H10" s="34">
        <v>65.2</v>
      </c>
      <c r="I10" s="34">
        <v>89.16256157635468</v>
      </c>
      <c r="J10" s="34">
        <v>89.24050632911393</v>
      </c>
      <c r="K10" s="34">
        <v>75.49234135667396</v>
      </c>
      <c r="L10" s="35">
        <v>85.9</v>
      </c>
      <c r="M10" s="35">
        <v>66.66666666666666</v>
      </c>
      <c r="N10" s="35">
        <v>78.57142857142857</v>
      </c>
      <c r="O10" s="36">
        <v>92.45283018867924</v>
      </c>
      <c r="P10" s="36">
        <v>90.69767441860465</v>
      </c>
      <c r="Q10" s="36">
        <v>89.79591836734694</v>
      </c>
      <c r="R10" s="36">
        <v>58.139534883720934</v>
      </c>
      <c r="S10" s="36">
        <v>40.909090909090914</v>
      </c>
      <c r="T10" s="36">
        <v>70.49180327868852</v>
      </c>
      <c r="U10" s="36">
        <v>76.05633802816901</v>
      </c>
      <c r="V10" s="36">
        <v>77.41935483870968</v>
      </c>
      <c r="W10" s="36">
        <v>91.37931034482759</v>
      </c>
      <c r="X10" s="36">
        <v>89.79591836734694</v>
      </c>
      <c r="Y10" s="36">
        <v>69.56521739130434</v>
      </c>
      <c r="Z10" s="36">
        <v>92.5925925925926</v>
      </c>
      <c r="AA10" s="36">
        <v>95.65217391304348</v>
      </c>
      <c r="AB10" s="36">
        <v>100</v>
      </c>
      <c r="AC10" s="36">
        <v>73.77049180327869</v>
      </c>
      <c r="AD10" s="36">
        <v>76.78571428571429</v>
      </c>
      <c r="AE10" s="37">
        <v>61.49851632047478</v>
      </c>
      <c r="AF10" s="37">
        <v>75.59808612440192</v>
      </c>
      <c r="AG10" s="74">
        <v>77.87234042553192</v>
      </c>
      <c r="AH10" s="22" t="s">
        <v>59</v>
      </c>
      <c r="AI10" s="15">
        <v>7</v>
      </c>
      <c r="AJ10" s="86">
        <f>_xlfn.IFERROR(IF($AH10="+",(C10-MIN($C10:$AG10))/(MAX($C10:$AG10)-MIN($C10:$AG10)),(C10-MAX($C10:$AG10))/(MIN($C10:$AG10)-MAX($C10:$AG10)))*$AI10,"-")</f>
        <v>6.407692307692307</v>
      </c>
      <c r="AK10" s="86">
        <f>_xlfn.IFERROR(IF($AH10="+",(D10-MIN($C10:$AG10))/(MAX($C10:$AG10)-MIN($C10:$AG10)),(D10-MAX($C10:$AG10))/(MIN($C10:$AG10)-MAX($C10:$AG10)))*$AI10,"-")</f>
        <v>2.5956607495069024</v>
      </c>
      <c r="AL10" s="86">
        <f>_xlfn.IFERROR(IF($AH10="+",(E10-MIN($C10:$AG10))/(MAX($C10:$AG10)-MIN($C10:$AG10)),(E10-MAX($C10:$AG10))/(MIN($C10:$AG10)-MAX($C10:$AG10)))*$AI10,"-")</f>
        <v>6.143651529193697</v>
      </c>
      <c r="AM10" s="86">
        <f>_xlfn.IFERROR(IF($AH10="+",(F10-MIN($C10:$AG10))/(MAX($C10:$AG10)-MIN($C10:$AG10)),(F10-MAX($C10:$AG10))/(MIN($C10:$AG10)-MAX($C10:$AG10)))*$AI10,"-")</f>
        <v>3.924556213017751</v>
      </c>
      <c r="AN10" s="89">
        <f>_xlfn.IFERROR(IF($AH10="+",(G10-MIN($C10:$AG10))/(MAX($C10:$AG10)-MIN($C10:$AG10)),(G10-MAX($C10:$AG10))/(MIN($C10:$AG10)-MAX($C10:$AG10)))*$AI10,"-")</f>
        <v>7</v>
      </c>
      <c r="AO10" s="89">
        <f>_xlfn.IFERROR(IF($AH10="+",(H10-MIN($C10:$AG10))/(MAX($C10:$AG10)-MIN($C10:$AG10)),(H10-MAX($C10:$AG10))/(MIN($C10:$AG10)-MAX($C10:$AG10)))*$AI10,"-")</f>
        <v>2.8775384615384616</v>
      </c>
      <c r="AP10" s="89">
        <f>_xlfn.IFERROR(IF($AH10="+",(I10-MIN($C10:$AG10))/(MAX($C10:$AG10)-MIN($C10:$AG10)),(I10-MAX($C10:$AG10))/(MIN($C10:$AG10)-MAX($C10:$AG10)))*$AI10,"-")</f>
        <v>5.716180371352785</v>
      </c>
      <c r="AQ10" s="89">
        <f>_xlfn.IFERROR(IF($AH10="+",(J10-MIN($C10:$AG10))/(MAX($C10:$AG10)-MIN($C10:$AG10)),(J10-MAX($C10:$AG10))/(MIN($C10:$AG10)-MAX($C10:$AG10)))*$AI10,"-")</f>
        <v>5.72541382667965</v>
      </c>
      <c r="AR10" s="89">
        <f>_xlfn.IFERROR(IF($AH10="+",(K10-MIN($C10:$AG10))/(MAX($C10:$AG10)-MIN($C10:$AG10)),(K10-MAX($C10:$AG10))/(MIN($C10:$AG10)-MAX($C10:$AG10)))*$AI10,"-")</f>
        <v>4.096785053021376</v>
      </c>
      <c r="AS10" s="92">
        <f>_xlfn.IFERROR(IF($AH10="+",(L10-MIN($C10:$AG10))/(MAX($C10:$AG10)-MIN($C10:$AG10)),(L10-MAX($C10:$AG10))/(MIN($C10:$AG10)-MAX($C10:$AG10)))*$AI10,"-")</f>
        <v>5.329692307692308</v>
      </c>
      <c r="AT10" s="92">
        <f>_xlfn.IFERROR(IF($AH10="+",(M10-MIN($C10:$AG10))/(MAX($C10:$AG10)-MIN($C10:$AG10)),(M10-MAX($C10:$AG10))/(MIN($C10:$AG10)-MAX($C10:$AG10)))*$AI10,"-")</f>
        <v>3.0512820512820498</v>
      </c>
      <c r="AU10" s="92">
        <f>_xlfn.IFERROR(IF($AH10="+",(N10-MIN($C10:$AG10))/(MAX($C10:$AG10)-MIN($C10:$AG10)),(N10-MAX($C10:$AG10))/(MIN($C10:$AG10)-MAX($C10:$AG10)))*$AI10,"-")</f>
        <v>4.461538461538462</v>
      </c>
      <c r="AV10" s="95">
        <f>_xlfn.IFERROR(IF($AH10="+",(O10-MIN($C10:$AG10))/(MAX($C10:$AG10)-MIN($C10:$AG10)),(O10-MAX($C10:$AG10))/(MIN($C10:$AG10)-MAX($C10:$AG10)))*$AI10,"-")</f>
        <v>6.105950653120464</v>
      </c>
      <c r="AW10" s="95">
        <f>_xlfn.IFERROR(IF($AH10="+",(P10-MIN($C10:$AG10))/(MAX($C10:$AG10)-MIN($C10:$AG10)),(P10-MAX($C10:$AG10))/(MIN($C10:$AG10)-MAX($C10:$AG10)))*$AI10,"-")</f>
        <v>5.898032200357782</v>
      </c>
      <c r="AX10" s="95">
        <f>_xlfn.IFERROR(IF($AH10="+",(Q10-MIN($C10:$AG10))/(MAX($C10:$AG10)-MIN($C10:$AG10)),(Q10-MAX($C10:$AG10))/(MIN($C10:$AG10)-MAX($C10:$AG10)))*$AI10,"-")</f>
        <v>5.791208791208792</v>
      </c>
      <c r="AY10" s="95">
        <f>_xlfn.IFERROR(IF($AH10="+",(R10-MIN($C10:$AG10))/(MAX($C10:$AG10)-MIN($C10:$AG10)),(R10-MAX($C10:$AG10))/(MIN($C10:$AG10)-MAX($C10:$AG10)))*$AI10,"-")</f>
        <v>2.041144901610018</v>
      </c>
      <c r="AZ10" s="95">
        <f>_xlfn.IFERROR(IF($AH10="+",(S10-MIN($C10:$AG10))/(MAX($C10:$AG10)-MIN($C10:$AG10)),(S10-MAX($C10:$AG10))/(MIN($C10:$AG10)-MAX($C10:$AG10)))*$AI10,"-")</f>
        <v>0</v>
      </c>
      <c r="BA10" s="95">
        <f>_xlfn.IFERROR(IF($AH10="+",(T10-MIN($C10:$AG10))/(MAX($C10:$AG10)-MIN($C10:$AG10)),(T10-MAX($C10:$AG10))/(MIN($C10:$AG10)-MAX($C10:$AG10)))*$AI10,"-")</f>
        <v>3.5044136191677167</v>
      </c>
      <c r="BB10" s="95">
        <f>_xlfn.IFERROR(IF($AH10="+",(U10-MIN($C10:$AG10))/(MAX($C10:$AG10)-MIN($C10:$AG10)),(U10-MAX($C10:$AG10))/(MIN($C10:$AG10)-MAX($C10:$AG10)))*$AI10,"-")</f>
        <v>4.163596966413867</v>
      </c>
      <c r="BC10" s="95">
        <f>_xlfn.IFERROR(IF($AH10="+",(V10-MIN($C10:$AG10))/(MAX($C10:$AG10)-MIN($C10:$AG10)),(V10-MAX($C10:$AG10))/(MIN($C10:$AG10)-MAX($C10:$AG10)))*$AI10,"-")</f>
        <v>4.325062034739455</v>
      </c>
      <c r="BD10" s="95">
        <f>_xlfn.IFERROR(IF($AH10="+",(W10-MIN($C10:$AG10))/(MAX($C10:$AG10)-MIN($C10:$AG10)),(W10-MAX($C10:$AG10))/(MIN($C10:$AG10)-MAX($C10:$AG10)))*$AI10,"-")</f>
        <v>5.978779840848807</v>
      </c>
      <c r="BE10" s="95">
        <f>_xlfn.IFERROR(IF($AH10="+",(X10-MIN($C10:$AG10))/(MAX($C10:$AG10)-MIN($C10:$AG10)),(X10-MAX($C10:$AG10))/(MIN($C10:$AG10)-MAX($C10:$AG10)))*$AI10,"-")</f>
        <v>5.791208791208792</v>
      </c>
      <c r="BF10" s="95">
        <f>_xlfn.IFERROR(IF($AH10="+",(Y10-MIN($C10:$AG10))/(MAX($C10:$AG10)-MIN($C10:$AG10)),(Y10-MAX($C10:$AG10))/(MIN($C10:$AG10)-MAX($C10:$AG10)))*$AI10,"-")</f>
        <v>3.3946488294314374</v>
      </c>
      <c r="BG10" s="95">
        <f>_xlfn.IFERROR(IF($AH10="+",(Z10-MIN($C10:$AG10))/(MAX($C10:$AG10)-MIN($C10:$AG10)),(Z10-MAX($C10:$AG10))/(MIN($C10:$AG10)-MAX($C10:$AG10)))*$AI10,"-")</f>
        <v>6.122507122507123</v>
      </c>
      <c r="BH10" s="95">
        <f>_xlfn.IFERROR(IF($AH10="+",(AA10-MIN($C10:$AG10))/(MAX($C10:$AG10)-MIN($C10:$AG10)),(AA10-MAX($C10:$AG10))/(MIN($C10:$AG10)-MAX($C10:$AG10)))*$AI10,"-")</f>
        <v>6.48494983277592</v>
      </c>
      <c r="BI10" s="95">
        <f>_xlfn.IFERROR(IF($AH10="+",(AB10-MIN($C10:$AG10))/(MAX($C10:$AG10)-MIN($C10:$AG10)),(AB10-MAX($C10:$AG10))/(MIN($C10:$AG10)-MAX($C10:$AG10)))*$AI10,"-")</f>
        <v>7</v>
      </c>
      <c r="BJ10" s="95">
        <f>_xlfn.IFERROR(IF($AH10="+",(AC10-MIN($C10:$AG10))/(MAX($C10:$AG10)-MIN($C10:$AG10)),(AC10-MAX($C10:$AG10))/(MIN($C10:$AG10)-MAX($C10:$AG10)))*$AI10,"-")</f>
        <v>3.8928121059268594</v>
      </c>
      <c r="BK10" s="95">
        <f>_xlfn.IFERROR(IF($AH10="+",(AD10-MIN($C10:$AG10))/(MAX($C10:$AG10)-MIN($C10:$AG10)),(AD10-MAX($C10:$AG10))/(MIN($C10:$AG10)-MAX($C10:$AG10)))*$AI10,"-")</f>
        <v>4.25</v>
      </c>
      <c r="BL10" s="98">
        <f>_xlfn.IFERROR(IF($AH10="+",(AE10-MIN($C10:$AG10))/(MAX($C10:$AG10)-MIN($C10:$AG10)),(AE10-MAX($C10:$AG10))/(MIN($C10:$AG10)-MAX($C10:$AG10)))*$AI10,"-")</f>
        <v>2.439055010271627</v>
      </c>
      <c r="BM10" s="98">
        <f>_xlfn.IFERROR(IF($AH10="+",(AF10-MIN($C10:$AG10))/(MAX($C10:$AG10)-MIN($C10:$AG10)),(AF10-MAX($C10:$AG10))/(MIN($C10:$AG10)-MAX($C10:$AG10)))*$AI10,"-")</f>
        <v>4.109311740890688</v>
      </c>
      <c r="BN10" s="98">
        <f>_xlfn.IFERROR(IF($AH10="+",(AG10-MIN($C10:$AG10))/(MAX($C10:$AG10)-MIN($C10:$AG10)),(AG10-MAX($C10:$AG10))/(MIN($C10:$AG10)-MAX($C10:$AG10)))*$AI10,"-")</f>
        <v>4.378723404255319</v>
      </c>
      <c r="BQ10" s="6"/>
      <c r="BR10" s="6"/>
      <c r="BS10" s="6"/>
      <c r="BT10" s="6"/>
      <c r="BU10" s="6"/>
    </row>
    <row r="11" spans="1:73" ht="30">
      <c r="A11" s="40" t="s">
        <v>111</v>
      </c>
      <c r="B11" s="30"/>
      <c r="C11" s="41">
        <v>100</v>
      </c>
      <c r="D11" s="33">
        <v>86.29032258064517</v>
      </c>
      <c r="E11" s="33">
        <v>100</v>
      </c>
      <c r="F11" s="33">
        <v>90.15544041450777</v>
      </c>
      <c r="G11" s="34">
        <v>100</v>
      </c>
      <c r="H11" s="34">
        <v>74.73684210526315</v>
      </c>
      <c r="I11" s="34">
        <v>95.7943925233645</v>
      </c>
      <c r="J11" s="34">
        <v>97.59036144578313</v>
      </c>
      <c r="K11" s="34">
        <v>96.10591900311528</v>
      </c>
      <c r="L11" s="35">
        <v>96.37883008356546</v>
      </c>
      <c r="M11" s="35">
        <v>91.54228855721394</v>
      </c>
      <c r="N11" s="35">
        <v>88.69257950530034</v>
      </c>
      <c r="O11" s="36">
        <v>97.21254355400697</v>
      </c>
      <c r="P11" s="36">
        <v>92.93680297397769</v>
      </c>
      <c r="Q11" s="36">
        <v>93.89830508474576</v>
      </c>
      <c r="R11" s="36">
        <v>93.80952380952381</v>
      </c>
      <c r="S11" s="36">
        <v>83.85416666666666</v>
      </c>
      <c r="T11" s="36">
        <v>77.72020725388602</v>
      </c>
      <c r="U11" s="36">
        <v>89.51310861423221</v>
      </c>
      <c r="V11" s="36">
        <v>92.42424242424242</v>
      </c>
      <c r="W11" s="36">
        <v>100</v>
      </c>
      <c r="X11" s="36">
        <v>100</v>
      </c>
      <c r="Y11" s="36">
        <v>86.70360110803324</v>
      </c>
      <c r="Z11" s="36">
        <v>100</v>
      </c>
      <c r="AA11" s="36">
        <v>87.41721854304636</v>
      </c>
      <c r="AB11" s="36">
        <v>94.28571428571429</v>
      </c>
      <c r="AC11" s="36">
        <v>95.06172839506173</v>
      </c>
      <c r="AD11" s="36">
        <v>90.625</v>
      </c>
      <c r="AE11" s="37">
        <v>76.26511419614867</v>
      </c>
      <c r="AF11" s="37">
        <v>88.83374689826303</v>
      </c>
      <c r="AG11" s="74">
        <v>94.84304932735427</v>
      </c>
      <c r="AH11" s="22" t="s">
        <v>59</v>
      </c>
      <c r="AI11" s="15">
        <v>7</v>
      </c>
      <c r="AJ11" s="86">
        <f>_xlfn.IFERROR(IF($AH11="+",(C11-MIN($C11:$AG11))/(MAX($C11:$AG11)-MIN($C11:$AG11)),(C11-MAX($C11:$AG11))/(MIN($C11:$AG11)-MAX($C11:$AG11)))*$AI11,"-")</f>
        <v>7</v>
      </c>
      <c r="AK11" s="86">
        <f>_xlfn.IFERROR(IF($AH11="+",(D11-MIN($C11:$AG11))/(MAX($C11:$AG11)-MIN($C11:$AG11)),(D11-MAX($C11:$AG11))/(MIN($C11:$AG11)-MAX($C11:$AG11)))*$AI11,"-")</f>
        <v>3.2012768817204327</v>
      </c>
      <c r="AL11" s="86">
        <f>_xlfn.IFERROR(IF($AH11="+",(E11-MIN($C11:$AG11))/(MAX($C11:$AG11)-MIN($C11:$AG11)),(E11-MAX($C11:$AG11))/(MIN($C11:$AG11)-MAX($C11:$AG11)))*$AI11,"-")</f>
        <v>7</v>
      </c>
      <c r="AM11" s="86">
        <f>_xlfn.IFERROR(IF($AH11="+",(F11-MIN($C11:$AG11))/(MAX($C11:$AG11)-MIN($C11:$AG11)),(F11-MAX($C11:$AG11))/(MIN($C11:$AG11)-MAX($C11:$AG11)))*$AI11,"-")</f>
        <v>4.2722366148531945</v>
      </c>
      <c r="AN11" s="89">
        <f>_xlfn.IFERROR(IF($AH11="+",(G11-MIN($C11:$AG11))/(MAX($C11:$AG11)-MIN($C11:$AG11)),(G11-MAX($C11:$AG11))/(MIN($C11:$AG11)-MAX($C11:$AG11)))*$AI11,"-")</f>
        <v>7</v>
      </c>
      <c r="AO11" s="89">
        <f>_xlfn.IFERROR(IF($AH11="+",(H11-MIN($C11:$AG11))/(MAX($C11:$AG11)-MIN($C11:$AG11)),(H11-MAX($C11:$AG11))/(MIN($C11:$AG11)-MAX($C11:$AG11)))*$AI11,"-")</f>
        <v>0</v>
      </c>
      <c r="AP11" s="89">
        <f>_xlfn.IFERROR(IF($AH11="+",(I11-MIN($C11:$AG11))/(MAX($C11:$AG11)-MIN($C11:$AG11)),(I11-MAX($C11:$AG11))/(MIN($C11:$AG11)-MAX($C11:$AG11)))*$AI11,"-")</f>
        <v>5.834696261682246</v>
      </c>
      <c r="AQ11" s="89">
        <f>_xlfn.IFERROR(IF($AH11="+",(J11-MIN($C11:$AG11))/(MAX($C11:$AG11)-MIN($C11:$AG11)),(J11-MAX($C11:$AG11))/(MIN($C11:$AG11)-MAX($C11:$AG11)))*$AI11,"-")</f>
        <v>6.3323293172690756</v>
      </c>
      <c r="AR11" s="89">
        <f>_xlfn.IFERROR(IF($AH11="+",(K11-MIN($C11:$AG11))/(MAX($C11:$AG11)-MIN($C11:$AG11)),(K11-MAX($C11:$AG11))/(MIN($C11:$AG11)-MAX($C11:$AG11)))*$AI11,"-")</f>
        <v>5.921015057113191</v>
      </c>
      <c r="AS11" s="92">
        <f>_xlfn.IFERROR(IF($AH11="+",(L11-MIN($C11:$AG11))/(MAX($C11:$AG11)-MIN($C11:$AG11)),(L11-MAX($C11:$AG11))/(MIN($C11:$AG11)-MAX($C11:$AG11)))*$AI11,"-")</f>
        <v>5.996634168987931</v>
      </c>
      <c r="AT11" s="92">
        <f>_xlfn.IFERROR(IF($AH11="+",(M11-MIN($C11:$AG11))/(MAX($C11:$AG11)-MIN($C11:$AG11)),(M11-MAX($C11:$AG11))/(MIN($C11:$AG11)-MAX($C11:$AG11)))*$AI11,"-")</f>
        <v>4.6565091210613625</v>
      </c>
      <c r="AU11" s="92">
        <f>_xlfn.IFERROR(IF($AH11="+",(N11-MIN($C11:$AG11))/(MAX($C11:$AG11)-MIN($C11:$AG11)),(N11-MAX($C11:$AG11))/(MIN($C11:$AG11)-MAX($C11:$AG11)))*$AI11,"-")</f>
        <v>3.8669022379269715</v>
      </c>
      <c r="AV11" s="95">
        <f>_xlfn.IFERROR(IF($AH11="+",(O11-MIN($C11:$AG11))/(MAX($C11:$AG11)-MIN($C11:$AG11)),(O11-MAX($C11:$AG11))/(MIN($C11:$AG11)-MAX($C11:$AG11)))*$AI11,"-")</f>
        <v>6.227642276422765</v>
      </c>
      <c r="AW11" s="95">
        <f>_xlfn.IFERROR(IF($AH11="+",(P11-MIN($C11:$AG11))/(MAX($C11:$AG11)-MIN($C11:$AG11)),(P11-MAX($C11:$AG11))/(MIN($C11:$AG11)-MAX($C11:$AG11)))*$AI11,"-")</f>
        <v>5.042905824039653</v>
      </c>
      <c r="AX11" s="95">
        <f>_xlfn.IFERROR(IF($AH11="+",(Q11-MIN($C11:$AG11))/(MAX($C11:$AG11)-MIN($C11:$AG11)),(Q11-MAX($C11:$AG11))/(MIN($C11:$AG11)-MAX($C11:$AG11)))*$AI11,"-")</f>
        <v>5.3093220338983045</v>
      </c>
      <c r="AY11" s="95">
        <f>_xlfn.IFERROR(IF($AH11="+",(R11-MIN($C11:$AG11))/(MAX($C11:$AG11)-MIN($C11:$AG11)),(R11-MAX($C11:$AG11))/(MIN($C11:$AG11)-MAX($C11:$AG11)))*$AI11,"-")</f>
        <v>5.284722222222223</v>
      </c>
      <c r="AZ11" s="95">
        <f>_xlfn.IFERROR(IF($AH11="+",(S11-MIN($C11:$AG11))/(MAX($C11:$AG11)-MIN($C11:$AG11)),(S11-MAX($C11:$AG11))/(MIN($C11:$AG11)-MAX($C11:$AG11)))*$AI11,"-")</f>
        <v>2.5262586805555545</v>
      </c>
      <c r="BA11" s="95">
        <f>_xlfn.IFERROR(IF($AH11="+",(T11-MIN($C11:$AG11))/(MAX($C11:$AG11)-MIN($C11:$AG11)),(T11-MAX($C11:$AG11))/(MIN($C11:$AG11)-MAX($C11:$AG11)))*$AI11,"-")</f>
        <v>0.8266407599309189</v>
      </c>
      <c r="BB11" s="95">
        <f>_xlfn.IFERROR(IF($AH11="+",(U11-MIN($C11:$AG11))/(MAX($C11:$AG11)-MIN($C11:$AG11)),(U11-MAX($C11:$AG11))/(MIN($C11:$AG11)-MAX($C11:$AG11)))*$AI11,"-")</f>
        <v>4.094257178526842</v>
      </c>
      <c r="BC11" s="95">
        <f>_xlfn.IFERROR(IF($AH11="+",(V11-MIN($C11:$AG11))/(MAX($C11:$AG11)-MIN($C11:$AG11)),(V11-MAX($C11:$AG11))/(MIN($C11:$AG11)-MAX($C11:$AG11)))*$AI11,"-")</f>
        <v>4.900883838383838</v>
      </c>
      <c r="BD11" s="95">
        <f>_xlfn.IFERROR(IF($AH11="+",(W11-MIN($C11:$AG11))/(MAX($C11:$AG11)-MIN($C11:$AG11)),(W11-MAX($C11:$AG11))/(MIN($C11:$AG11)-MAX($C11:$AG11)))*$AI11,"-")</f>
        <v>7</v>
      </c>
      <c r="BE11" s="95">
        <f>_xlfn.IFERROR(IF($AH11="+",(X11-MIN($C11:$AG11))/(MAX($C11:$AG11)-MIN($C11:$AG11)),(X11-MAX($C11:$AG11))/(MIN($C11:$AG11)-MAX($C11:$AG11)))*$AI11,"-")</f>
        <v>7</v>
      </c>
      <c r="BF11" s="95">
        <f>_xlfn.IFERROR(IF($AH11="+",(Y11-MIN($C11:$AG11))/(MAX($C11:$AG11)-MIN($C11:$AG11)),(Y11-MAX($C11:$AG11))/(MIN($C11:$AG11)-MAX($C11:$AG11)))*$AI11,"-")</f>
        <v>3.3157894736842115</v>
      </c>
      <c r="BG11" s="95">
        <f>_xlfn.IFERROR(IF($AH11="+",(Z11-MIN($C11:$AG11))/(MAX($C11:$AG11)-MIN($C11:$AG11)),(Z11-MAX($C11:$AG11))/(MIN($C11:$AG11)-MAX($C11:$AG11)))*$AI11,"-")</f>
        <v>7</v>
      </c>
      <c r="BH11" s="95">
        <f>_xlfn.IFERROR(IF($AH11="+",(AA11-MIN($C11:$AG11))/(MAX($C11:$AG11)-MIN($C11:$AG11)),(AA11-MAX($C11:$AG11))/(MIN($C11:$AG11)-MAX($C11:$AG11)))*$AI11,"-")</f>
        <v>3.51352097130243</v>
      </c>
      <c r="BI11" s="95">
        <f>_xlfn.IFERROR(IF($AH11="+",(AB11-MIN($C11:$AG11))/(MAX($C11:$AG11)-MIN($C11:$AG11)),(AB11-MAX($C11:$AG11))/(MIN($C11:$AG11)-MAX($C11:$AG11)))*$AI11,"-")</f>
        <v>5.41666666666667</v>
      </c>
      <c r="BJ11" s="95">
        <f>_xlfn.IFERROR(IF($AH11="+",(AC11-MIN($C11:$AG11))/(MAX($C11:$AG11)-MIN($C11:$AG11)),(AC11-MAX($C11:$AG11))/(MIN($C11:$AG11)-MAX($C11:$AG11)))*$AI11,"-")</f>
        <v>5.631687242798356</v>
      </c>
      <c r="BK11" s="95">
        <f>_xlfn.IFERROR(IF($AH11="+",(AD11-MIN($C11:$AG11))/(MAX($C11:$AG11)-MIN($C11:$AG11)),(AD11-MAX($C11:$AG11))/(MIN($C11:$AG11)-MAX($C11:$AG11)))*$AI11,"-")</f>
        <v>4.402343750000001</v>
      </c>
      <c r="BL11" s="98">
        <f>_xlfn.IFERROR(IF($AH11="+",(AE11-MIN($C11:$AG11))/(MAX($C11:$AG11)-MIN($C11:$AG11)),(AE11-MAX($C11:$AG11))/(MIN($C11:$AG11)-MAX($C11:$AG11)))*$AI11,"-")</f>
        <v>0.4234587251828634</v>
      </c>
      <c r="BM11" s="98">
        <f>_xlfn.IFERROR(IF($AH11="+",(AF11-MIN($C11:$AG11))/(MAX($C11:$AG11)-MIN($C11:$AG11)),(AF11-MAX($C11:$AG11))/(MIN($C11:$AG11)-MAX($C11:$AG11)))*$AI11,"-")</f>
        <v>3.906017369727049</v>
      </c>
      <c r="BN11" s="98">
        <f>_xlfn.IFERROR(IF($AH11="+",(AG11-MIN($C11:$AG11))/(MAX($C11:$AG11)-MIN($C11:$AG11)),(AG11-MAX($C11:$AG11))/(MIN($C11:$AG11)-MAX($C11:$AG11)))*$AI11,"-")</f>
        <v>5.571094917787745</v>
      </c>
      <c r="BQ11" s="6"/>
      <c r="BR11" s="6"/>
      <c r="BS11" s="6"/>
      <c r="BT11" s="6"/>
      <c r="BU11" s="6"/>
    </row>
    <row r="12" spans="1:73" ht="30">
      <c r="A12" s="40" t="s">
        <v>113</v>
      </c>
      <c r="B12" s="30"/>
      <c r="C12" s="41">
        <v>2.0357142857142856</v>
      </c>
      <c r="D12" s="33">
        <v>1.4411764705882353</v>
      </c>
      <c r="E12" s="33">
        <v>1.75</v>
      </c>
      <c r="F12" s="33">
        <v>1.0694444444444444</v>
      </c>
      <c r="G12" s="34">
        <v>1.9976635514018692</v>
      </c>
      <c r="H12" s="34">
        <v>1.044871794871795</v>
      </c>
      <c r="I12" s="34">
        <v>1.5083333333333333</v>
      </c>
      <c r="J12" s="34">
        <v>1.3229166666666667</v>
      </c>
      <c r="K12" s="34">
        <v>1.3883928571428572</v>
      </c>
      <c r="L12" s="35">
        <v>1.4618644067796611</v>
      </c>
      <c r="M12" s="35">
        <v>1.2777777777777777</v>
      </c>
      <c r="N12" s="35">
        <v>1.4807692307692308</v>
      </c>
      <c r="O12" s="36">
        <v>1.3611111111111112</v>
      </c>
      <c r="P12" s="36">
        <v>1.5</v>
      </c>
      <c r="Q12" s="36">
        <v>1.4666666666666666</v>
      </c>
      <c r="R12" s="36">
        <v>1.5625</v>
      </c>
      <c r="S12" s="36">
        <v>1.125</v>
      </c>
      <c r="T12" s="36">
        <v>1.075</v>
      </c>
      <c r="U12" s="36">
        <v>1.35</v>
      </c>
      <c r="V12" s="36">
        <v>1.5</v>
      </c>
      <c r="W12" s="36">
        <v>1.325</v>
      </c>
      <c r="X12" s="36">
        <v>1.5714285714285714</v>
      </c>
      <c r="Y12" s="36">
        <v>1.1428571428571428</v>
      </c>
      <c r="Z12" s="36">
        <v>2.0833333333333335</v>
      </c>
      <c r="AA12" s="36">
        <v>1.8333333333333333</v>
      </c>
      <c r="AB12" s="36">
        <v>1.46875</v>
      </c>
      <c r="AC12" s="36">
        <v>1.25</v>
      </c>
      <c r="AD12" s="36">
        <v>1.7916666666666667</v>
      </c>
      <c r="AE12" s="37">
        <v>1.4595070422535212</v>
      </c>
      <c r="AF12" s="37">
        <v>1.5192307692307692</v>
      </c>
      <c r="AG12" s="74">
        <v>1.2364864864864864</v>
      </c>
      <c r="AH12" s="22" t="s">
        <v>5</v>
      </c>
      <c r="AI12" s="15">
        <v>7</v>
      </c>
      <c r="AJ12" s="86">
        <f>_xlfn.IFERROR(IF($AH12="+",(C12-MIN($C12:$AG12))/(MAX($C12:$AG12)-MIN($C12:$AG12)),(C12-MAX($C12:$AG12))/(MIN($C12:$AG12)-MAX($C12:$AG12)))*$AI12,"-")</f>
        <v>0.32098765432098947</v>
      </c>
      <c r="AK12" s="86">
        <f>_xlfn.IFERROR(IF($AH12="+",(D12-MIN($C12:$AG12))/(MAX($C12:$AG12)-MIN($C12:$AG12)),(D12-MAX($C12:$AG12))/(MIN($C12:$AG12)-MAX($C12:$AG12)))*$AI12,"-")</f>
        <v>4.328612926652143</v>
      </c>
      <c r="AL12" s="86">
        <f>_xlfn.IFERROR(IF($AH12="+",(E12-MIN($C12:$AG12))/(MAX($C12:$AG12)-MIN($C12:$AG12)),(E12-MAX($C12:$AG12))/(MIN($C12:$AG12)-MAX($C12:$AG12)))*$AI12,"-")</f>
        <v>2.2469135802469142</v>
      </c>
      <c r="AM12" s="86">
        <f>_xlfn.IFERROR(IF($AH12="+",(F12-MIN($C12:$AG12))/(MAX($C12:$AG12)-MIN($C12:$AG12)),(F12-MAX($C12:$AG12))/(MIN($C12:$AG12)-MAX($C12:$AG12)))*$AI12,"-")</f>
        <v>6.834362139917696</v>
      </c>
      <c r="AN12" s="89">
        <f>_xlfn.IFERROR(IF($AH12="+",(G12-MIN($C12:$AG12))/(MAX($C12:$AG12)-MIN($C12:$AG12)),(G12-MAX($C12:$AG12))/(MIN($C12:$AG12)-MAX($C12:$AG12)))*$AI12,"-")</f>
        <v>0.5774777893157959</v>
      </c>
      <c r="AO12" s="89">
        <f>_xlfn.IFERROR(IF($AH12="+",(H12-MIN($C12:$AG12))/(MAX($C12:$AG12)-MIN($C12:$AG12)),(H12-MAX($C12:$AG12))/(MIN($C12:$AG12)-MAX($C12:$AG12)))*$AI12,"-")</f>
        <v>7</v>
      </c>
      <c r="AP12" s="89">
        <f>_xlfn.IFERROR(IF($AH12="+",(I12-MIN($C12:$AG12))/(MAX($C12:$AG12)-MIN($C12:$AG12)),(I12-MAX($C12:$AG12))/(MIN($C12:$AG12)-MAX($C12:$AG12)))*$AI12,"-")</f>
        <v>3.8759259259259267</v>
      </c>
      <c r="AQ12" s="89">
        <f>_xlfn.IFERROR(IF($AH12="+",(J12-MIN($C12:$AG12))/(MAX($C12:$AG12)-MIN($C12:$AG12)),(J12-MAX($C12:$AG12))/(MIN($C12:$AG12)-MAX($C12:$AG12)))*$AI12,"-")</f>
        <v>5.125771604938271</v>
      </c>
      <c r="AR12" s="89">
        <f>_xlfn.IFERROR(IF($AH12="+",(K12-MIN($C12:$AG12))/(MAX($C12:$AG12)-MIN($C12:$AG12)),(K12-MAX($C12:$AG12))/(MIN($C12:$AG12)-MAX($C12:$AG12)))*$AI12,"-")</f>
        <v>4.684413580246914</v>
      </c>
      <c r="AS12" s="92">
        <f>_xlfn.IFERROR(IF($AH12="+",(L12-MIN($C12:$AG12))/(MAX($C12:$AG12)-MIN($C12:$AG12)),(L12-MAX($C12:$AG12))/(MIN($C12:$AG12)-MAX($C12:$AG12)))*$AI12,"-")</f>
        <v>4.189160912324754</v>
      </c>
      <c r="AT12" s="92">
        <f>_xlfn.IFERROR(IF($AH12="+",(M12-MIN($C12:$AG12))/(MAX($C12:$AG12)-MIN($C12:$AG12)),(M12-MAX($C12:$AG12))/(MIN($C12:$AG12)-MAX($C12:$AG12)))*$AI12,"-")</f>
        <v>5.430041152263376</v>
      </c>
      <c r="AU12" s="92">
        <f>_xlfn.IFERROR(IF($AH12="+",(N12-MIN($C12:$AG12))/(MAX($C12:$AG12)-MIN($C12:$AG12)),(N12-MAX($C12:$AG12))/(MIN($C12:$AG12)-MAX($C12:$AG12)))*$AI12,"-")</f>
        <v>4.061728395061729</v>
      </c>
      <c r="AV12" s="95">
        <f>_xlfn.IFERROR(IF($AH12="+",(O12-MIN($C12:$AG12))/(MAX($C12:$AG12)-MIN($C12:$AG12)),(O12-MAX($C12:$AG12))/(MIN($C12:$AG12)-MAX($C12:$AG12)))*$AI12,"-")</f>
        <v>4.868312757201647</v>
      </c>
      <c r="AW12" s="95">
        <f>_xlfn.IFERROR(IF($AH12="+",(P12-MIN($C12:$AG12))/(MAX($C12:$AG12)-MIN($C12:$AG12)),(P12-MAX($C12:$AG12))/(MIN($C12:$AG12)-MAX($C12:$AG12)))*$AI12,"-")</f>
        <v>3.932098765432099</v>
      </c>
      <c r="AX12" s="95">
        <f>_xlfn.IFERROR(IF($AH12="+",(Q12-MIN($C12:$AG12))/(MAX($C12:$AG12)-MIN($C12:$AG12)),(Q12-MAX($C12:$AG12))/(MIN($C12:$AG12)-MAX($C12:$AG12)))*$AI12,"-")</f>
        <v>4.156790123456791</v>
      </c>
      <c r="AY12" s="95">
        <f>_xlfn.IFERROR(IF($AH12="+",(R12-MIN($C12:$AG12))/(MAX($C12:$AG12)-MIN($C12:$AG12)),(R12-MAX($C12:$AG12))/(MIN($C12:$AG12)-MAX($C12:$AG12)))*$AI12,"-")</f>
        <v>3.510802469135803</v>
      </c>
      <c r="AZ12" s="95">
        <f>_xlfn.IFERROR(IF($AH12="+",(S12-MIN($C12:$AG12))/(MAX($C12:$AG12)-MIN($C12:$AG12)),(S12-MAX($C12:$AG12))/(MIN($C12:$AG12)-MAX($C12:$AG12)))*$AI12,"-")</f>
        <v>6.4598765432098775</v>
      </c>
      <c r="BA12" s="95">
        <f>_xlfn.IFERROR(IF($AH12="+",(T12-MIN($C12:$AG12))/(MAX($C12:$AG12)-MIN($C12:$AG12)),(T12-MAX($C12:$AG12))/(MIN($C12:$AG12)-MAX($C12:$AG12)))*$AI12,"-")</f>
        <v>6.7969135802469145</v>
      </c>
      <c r="BB12" s="95">
        <f>_xlfn.IFERROR(IF($AH12="+",(U12-MIN($C12:$AG12))/(MAX($C12:$AG12)-MIN($C12:$AG12)),(U12-MAX($C12:$AG12))/(MIN($C12:$AG12)-MAX($C12:$AG12)))*$AI12,"-")</f>
        <v>4.94320987654321</v>
      </c>
      <c r="BC12" s="95">
        <f>_xlfn.IFERROR(IF($AH12="+",(V12-MIN($C12:$AG12))/(MAX($C12:$AG12)-MIN($C12:$AG12)),(V12-MAX($C12:$AG12))/(MIN($C12:$AG12)-MAX($C12:$AG12)))*$AI12,"-")</f>
        <v>3.932098765432099</v>
      </c>
      <c r="BD12" s="95">
        <f>_xlfn.IFERROR(IF($AH12="+",(W12-MIN($C12:$AG12))/(MAX($C12:$AG12)-MIN($C12:$AG12)),(W12-MAX($C12:$AG12))/(MIN($C12:$AG12)-MAX($C12:$AG12)))*$AI12,"-")</f>
        <v>5.111728395061729</v>
      </c>
      <c r="BE12" s="95">
        <f>_xlfn.IFERROR(IF($AH12="+",(X12-MIN($C12:$AG12))/(MAX($C12:$AG12)-MIN($C12:$AG12)),(X12-MAX($C12:$AG12))/(MIN($C12:$AG12)-MAX($C12:$AG12)))*$AI12,"-")</f>
        <v>3.450617283950618</v>
      </c>
      <c r="BF12" s="95">
        <f>_xlfn.IFERROR(IF($AH12="+",(Y12-MIN($C12:$AG12))/(MAX($C12:$AG12)-MIN($C12:$AG12)),(Y12-MAX($C12:$AG12))/(MIN($C12:$AG12)-MAX($C12:$AG12)))*$AI12,"-")</f>
        <v>6.339506172839506</v>
      </c>
      <c r="BG12" s="95">
        <f>_xlfn.IFERROR(IF($AH12="+",(Z12-MIN($C12:$AG12))/(MAX($C12:$AG12)-MIN($C12:$AG12)),(Z12-MAX($C12:$AG12))/(MIN($C12:$AG12)-MAX($C12:$AG12)))*$AI12,"-")</f>
        <v>0</v>
      </c>
      <c r="BH12" s="95">
        <f>_xlfn.IFERROR(IF($AH12="+",(AA12-MIN($C12:$AG12))/(MAX($C12:$AG12)-MIN($C12:$AG12)),(AA12-MAX($C12:$AG12))/(MIN($C12:$AG12)-MAX($C12:$AG12)))*$AI12,"-")</f>
        <v>1.6851851851851865</v>
      </c>
      <c r="BI12" s="95">
        <f>_xlfn.IFERROR(IF($AH12="+",(AB12-MIN($C12:$AG12))/(MAX($C12:$AG12)-MIN($C12:$AG12)),(AB12-MAX($C12:$AG12))/(MIN($C12:$AG12)-MAX($C12:$AG12)))*$AI12,"-")</f>
        <v>4.142746913580248</v>
      </c>
      <c r="BJ12" s="95">
        <f>_xlfn.IFERROR(IF($AH12="+",(AC12-MIN($C12:$AG12))/(MAX($C12:$AG12)-MIN($C12:$AG12)),(AC12-MAX($C12:$AG12))/(MIN($C12:$AG12)-MAX($C12:$AG12)))*$AI12,"-")</f>
        <v>5.617283950617285</v>
      </c>
      <c r="BK12" s="95">
        <f>_xlfn.IFERROR(IF($AH12="+",(AD12-MIN($C12:$AG12))/(MAX($C12:$AG12)-MIN($C12:$AG12)),(AD12-MAX($C12:$AG12))/(MIN($C12:$AG12)-MAX($C12:$AG12)))*$AI12,"-")</f>
        <v>1.9660493827160495</v>
      </c>
      <c r="BL12" s="98">
        <f>_xlfn.IFERROR(IF($AH12="+",(AE12-MIN($C12:$AG12))/(MAX($C12:$AG12)-MIN($C12:$AG12)),(AE12-MAX($C12:$AG12))/(MIN($C12:$AG12)-MAX($C12:$AG12)))*$AI12,"-")</f>
        <v>4.205051295426882</v>
      </c>
      <c r="BM12" s="98">
        <f>_xlfn.IFERROR(IF($AH12="+",(AF12-MIN($C12:$AG12))/(MAX($C12:$AG12)-MIN($C12:$AG12)),(AF12-MAX($C12:$AG12))/(MIN($C12:$AG12)-MAX($C12:$AG12)))*$AI12,"-")</f>
        <v>3.8024691358024705</v>
      </c>
      <c r="BN12" s="98">
        <f>_xlfn.IFERROR(IF($AH12="+",(AG12-MIN($C12:$AG12))/(MAX($C12:$AG12)-MIN($C12:$AG12)),(AG12-MAX($C12:$AG12))/(MIN($C12:$AG12)-MAX($C12:$AG12)))*$AI12,"-")</f>
        <v>5.7083750417083765</v>
      </c>
      <c r="BQ12" s="6"/>
      <c r="BR12" s="6"/>
      <c r="BS12" s="6"/>
      <c r="BT12" s="6"/>
      <c r="BU12" s="6"/>
    </row>
    <row r="13" spans="1:73" ht="30">
      <c r="A13" s="40" t="s">
        <v>112</v>
      </c>
      <c r="B13" s="30"/>
      <c r="C13" s="41">
        <v>1.1805555555555556</v>
      </c>
      <c r="D13" s="33">
        <v>1.2159090909090908</v>
      </c>
      <c r="E13" s="33">
        <v>1.59</v>
      </c>
      <c r="F13" s="33">
        <v>1.0357142857142858</v>
      </c>
      <c r="G13" s="34">
        <v>1.5434362934362935</v>
      </c>
      <c r="H13" s="34">
        <v>0.9594594594594594</v>
      </c>
      <c r="I13" s="34">
        <v>1.130514705882353</v>
      </c>
      <c r="J13" s="34">
        <v>1.1095890410958904</v>
      </c>
      <c r="K13" s="34">
        <v>1.0607569721115537</v>
      </c>
      <c r="L13" s="35">
        <v>1.0679012345679013</v>
      </c>
      <c r="M13" s="35">
        <v>1.1219512195121952</v>
      </c>
      <c r="N13" s="35">
        <v>1.2303921568627452</v>
      </c>
      <c r="O13" s="36">
        <v>1.025735294117647</v>
      </c>
      <c r="P13" s="36">
        <v>1.0775862068965518</v>
      </c>
      <c r="Q13" s="36">
        <v>1.0992063492063493</v>
      </c>
      <c r="R13" s="36">
        <v>1.23125</v>
      </c>
      <c r="S13" s="36">
        <v>0.9791666666666666</v>
      </c>
      <c r="T13" s="36">
        <v>1.2096774193548387</v>
      </c>
      <c r="U13" s="36">
        <v>1.0896226415094339</v>
      </c>
      <c r="V13" s="36">
        <v>0.8714285714285714</v>
      </c>
      <c r="W13" s="36">
        <v>1.0454545454545454</v>
      </c>
      <c r="X13" s="36">
        <v>1.105263157894737</v>
      </c>
      <c r="Y13" s="36">
        <v>1.071917808219178</v>
      </c>
      <c r="Z13" s="36">
        <v>1.1893939393939394</v>
      </c>
      <c r="AA13" s="36">
        <v>1.11864406779661</v>
      </c>
      <c r="AB13" s="36">
        <v>1.1379310344827587</v>
      </c>
      <c r="AC13" s="36">
        <v>0.8953488372093024</v>
      </c>
      <c r="AD13" s="36">
        <v>1.0984848484848484</v>
      </c>
      <c r="AE13" s="37">
        <v>1.2522058823529412</v>
      </c>
      <c r="AF13" s="37">
        <v>1.356060606060606</v>
      </c>
      <c r="AG13" s="74">
        <v>1.0681818181818181</v>
      </c>
      <c r="AH13" s="22" t="s">
        <v>5</v>
      </c>
      <c r="AI13" s="15">
        <v>7</v>
      </c>
      <c r="AJ13" s="86">
        <f>_xlfn.IFERROR(IF($AH13="+",(C13-MIN($C13:$AG13))/(MAX($C13:$AG13)-MIN($C13:$AG13)),(C13-MAX($C13:$AG13))/(MIN($C13:$AG13)-MAX($C13:$AG13)))*$AI13,"-")</f>
        <v>3.988623812679479</v>
      </c>
      <c r="AK13" s="86">
        <f>_xlfn.IFERROR(IF($AH13="+",(D13-MIN($C13:$AG13))/(MAX($C13:$AG13)-MIN($C13:$AG13)),(D13-MAX($C13:$AG13))/(MIN($C13:$AG13)-MAX($C13:$AG13)))*$AI13,"-")</f>
        <v>3.644225555756372</v>
      </c>
      <c r="AL13" s="86">
        <f>_xlfn.IFERROR(IF($AH13="+",(E13-MIN($C13:$AG13))/(MAX($C13:$AG13)-MIN($C13:$AG13)),(E13-MAX($C13:$AG13))/(MIN($C13:$AG13)-MAX($C13:$AG13)))*$AI13,"-")</f>
        <v>0</v>
      </c>
      <c r="AM13" s="86">
        <f>_xlfn.IFERROR(IF($AH13="+",(F13-MIN($C13:$AG13))/(MAX($C13:$AG13)-MIN($C13:$AG13)),(F13-MAX($C13:$AG13))/(MIN($C13:$AG13)-MAX($C13:$AG13)))*$AI13,"-")</f>
        <v>5.399602385685884</v>
      </c>
      <c r="AN13" s="89">
        <f>_xlfn.IFERROR(IF($AH13="+",(G13-MIN($C13:$AG13))/(MAX($C13:$AG13)-MIN($C13:$AG13)),(G13-MAX($C13:$AG13))/(MIN($C13:$AG13)-MAX($C13:$AG13)))*$AI13,"-")</f>
        <v>0.4536027080758691</v>
      </c>
      <c r="AO13" s="89">
        <f>_xlfn.IFERROR(IF($AH13="+",(H13-MIN($C13:$AG13))/(MAX($C13:$AG13)-MIN($C13:$AG13)),(H13-MAX($C13:$AG13))/(MIN($C13:$AG13)-MAX($C13:$AG13)))*$AI13,"-")</f>
        <v>6.142442641448606</v>
      </c>
      <c r="AP13" s="89">
        <f>_xlfn.IFERROR(IF($AH13="+",(I13-MIN($C13:$AG13))/(MAX($C13:$AG13)-MIN($C13:$AG13)),(I13-MAX($C13:$AG13))/(MIN($C13:$AG13)-MAX($C13:$AG13)))*$AI13,"-")</f>
        <v>4.476099286633142</v>
      </c>
      <c r="AQ13" s="89">
        <f>_xlfn.IFERROR(IF($AH13="+",(J13-MIN($C13:$AG13))/(MAX($C13:$AG13)-MIN($C13:$AG13)),(J13-MAX($C13:$AG13))/(MIN($C13:$AG13)-MAX($C13:$AG13)))*$AI13,"-")</f>
        <v>4.679947710994308</v>
      </c>
      <c r="AR13" s="89">
        <f>_xlfn.IFERROR(IF($AH13="+",(K13-MIN($C13:$AG13))/(MAX($C13:$AG13)-MIN($C13:$AG13)),(K13-MAX($C13:$AG13))/(MIN($C13:$AG13)-MAX($C13:$AG13)))*$AI13,"-")</f>
        <v>5.1556477865872505</v>
      </c>
      <c r="AS13" s="92">
        <f>_xlfn.IFERROR(IF($AH13="+",(L13-MIN($C13:$AG13))/(MAX($C13:$AG13)-MIN($C13:$AG13)),(L13-MAX($C13:$AG13))/(MIN($C13:$AG13)-MAX($C13:$AG13)))*$AI13,"-")</f>
        <v>5.086051591684461</v>
      </c>
      <c r="AT13" s="92">
        <f>_xlfn.IFERROR(IF($AH13="+",(M13-MIN($C13:$AG13))/(MAX($C13:$AG13)-MIN($C13:$AG13)),(M13-MAX($C13:$AG13))/(MIN($C13:$AG13)-MAX($C13:$AG13)))*$AI13,"-")</f>
        <v>4.559520923241041</v>
      </c>
      <c r="AU13" s="92">
        <f>_xlfn.IFERROR(IF($AH13="+",(N13-MIN($C13:$AG13))/(MAX($C13:$AG13)-MIN($C13:$AG13)),(N13-MAX($C13:$AG13))/(MIN($C13:$AG13)-MAX($C13:$AG13)))*$AI13,"-")</f>
        <v>3.5031380345378706</v>
      </c>
      <c r="AV13" s="95">
        <f>_xlfn.IFERROR(IF($AH13="+",(O13-MIN($C13:$AG13))/(MAX($C13:$AG13)-MIN($C13:$AG13)),(O13-MAX($C13:$AG13))/(MIN($C13:$AG13)-MAX($C13:$AG13)))*$AI13,"-")</f>
        <v>5.4968132382177535</v>
      </c>
      <c r="AW13" s="95">
        <f>_xlfn.IFERROR(IF($AH13="+",(P13-MIN($C13:$AG13))/(MAX($C13:$AG13)-MIN($C13:$AG13)),(P13-MAX($C13:$AG13))/(MIN($C13:$AG13)-MAX($C13:$AG13)))*$AI13,"-")</f>
        <v>4.991704942757249</v>
      </c>
      <c r="AX13" s="95">
        <f>_xlfn.IFERROR(IF($AH13="+",(Q13-MIN($C13:$AG13))/(MAX($C13:$AG13)-MIN($C13:$AG13)),(Q13-MAX($C13:$AG13))/(MIN($C13:$AG13)-MAX($C13:$AG13)))*$AI13,"-")</f>
        <v>4.781091230395405</v>
      </c>
      <c r="AY13" s="95">
        <f>_xlfn.IFERROR(IF($AH13="+",(R13-MIN($C13:$AG13))/(MAX($C13:$AG13)-MIN($C13:$AG13)),(R13-MAX($C13:$AG13))/(MIN($C13:$AG13)-MAX($C13:$AG13)))*$AI13,"-")</f>
        <v>3.4947813121272375</v>
      </c>
      <c r="AZ13" s="95">
        <f>_xlfn.IFERROR(IF($AH13="+",(S13-MIN($C13:$AG13))/(MAX($C13:$AG13)-MIN($C13:$AG13)),(S13-MAX($C13:$AG13))/(MIN($C13:$AG13)-MAX($C13:$AG13)))*$AI13,"-")</f>
        <v>5.950463883366468</v>
      </c>
      <c r="BA13" s="95">
        <f>_xlfn.IFERROR(IF($AH13="+",(T13-MIN($C13:$AG13))/(MAX($C13:$AG13)-MIN($C13:$AG13)),(T13-MAX($C13:$AG13))/(MIN($C13:$AG13)-MAX($C13:$AG13)))*$AI13,"-")</f>
        <v>3.7049317001218496</v>
      </c>
      <c r="BB13" s="95">
        <f>_xlfn.IFERROR(IF($AH13="+",(U13-MIN($C13:$AG13))/(MAX($C13:$AG13)-MIN($C13:$AG13)),(U13-MAX($C13:$AG13))/(MIN($C13:$AG13)-MAX($C13:$AG13)))*$AI13,"-")</f>
        <v>4.874451404778875</v>
      </c>
      <c r="BC13" s="95">
        <f>_xlfn.IFERROR(IF($AH13="+",(V13-MIN($C13:$AG13))/(MAX($C13:$AG13)-MIN($C13:$AG13)),(V13-MAX($C13:$AG13))/(MIN($C13:$AG13)-MAX($C13:$AG13)))*$AI13,"-")</f>
        <v>7</v>
      </c>
      <c r="BD13" s="95">
        <f>_xlfn.IFERROR(IF($AH13="+",(W13-MIN($C13:$AG13))/(MAX($C13:$AG13)-MIN($C13:$AG13)),(W13-MAX($C13:$AG13))/(MIN($C13:$AG13)-MAX($C13:$AG13)))*$AI13,"-")</f>
        <v>5.304717151635641</v>
      </c>
      <c r="BE13" s="95">
        <f>_xlfn.IFERROR(IF($AH13="+",(X13-MIN($C13:$AG13))/(MAX($C13:$AG13)-MIN($C13:$AG13)),(X13-MAX($C13:$AG13))/(MIN($C13:$AG13)-MAX($C13:$AG13)))*$AI13,"-")</f>
        <v>4.722088521502563</v>
      </c>
      <c r="BF13" s="95">
        <f>_xlfn.IFERROR(IF($AH13="+",(Y13-MIN($C13:$AG13))/(MAX($C13:$AG13)-MIN($C13:$AG13)),(Y13-MAX($C13:$AG13))/(MIN($C13:$AG13)-MAX($C13:$AG13)))*$AI13,"-")</f>
        <v>5.046923935837034</v>
      </c>
      <c r="BG13" s="95">
        <f>_xlfn.IFERROR(IF($AH13="+",(Z13-MIN($C13:$AG13))/(MAX($C13:$AG13)-MIN($C13:$AG13)),(Z13-MAX($C13:$AG13))/(MIN($C13:$AG13)-MAX($C13:$AG13)))*$AI13,"-")</f>
        <v>3.9025242484487017</v>
      </c>
      <c r="BH13" s="95">
        <f>_xlfn.IFERROR(IF($AH13="+",(AA13-MIN($C13:$AG13))/(MAX($C13:$AG13)-MIN($C13:$AG13)),(AA13-MAX($C13:$AG13))/(MIN($C13:$AG13)-MAX($C13:$AG13)))*$AI13,"-")</f>
        <v>4.591737709337198</v>
      </c>
      <c r="BI13" s="95">
        <f>_xlfn.IFERROR(IF($AH13="+",(AB13-MIN($C13:$AG13))/(MAX($C13:$AG13)-MIN($C13:$AG13)),(AB13-MAX($C13:$AG13))/(MIN($C13:$AG13)-MAX($C13:$AG13)))*$AI13,"-")</f>
        <v>4.403852745595393</v>
      </c>
      <c r="BJ13" s="95">
        <f>_xlfn.IFERROR(IF($AH13="+",(AC13-MIN($C13:$AG13))/(MAX($C13:$AG13)-MIN($C13:$AG13)),(AC13-MAX($C13:$AG13))/(MIN($C13:$AG13)-MAX($C13:$AG13)))*$AI13,"-")</f>
        <v>6.766979518239401</v>
      </c>
      <c r="BK13" s="95">
        <f>_xlfn.IFERROR(IF($AH13="+",(AD13-MIN($C13:$AG13))/(MAX($C13:$AG13)-MIN($C13:$AG13)),(AD13-MAX($C13:$AG13))/(MIN($C13:$AG13)-MAX($C13:$AG13)))*$AI13,"-")</f>
        <v>4.78811976625098</v>
      </c>
      <c r="BL13" s="98">
        <f>_xlfn.IFERROR(IF($AH13="+",(AE13-MIN($C13:$AG13))/(MAX($C13:$AG13)-MIN($C13:$AG13)),(AE13-MAX($C13:$AG13))/(MIN($C13:$AG13)-MAX($C13:$AG13)))*$AI13,"-")</f>
        <v>3.290638521810315</v>
      </c>
      <c r="BM13" s="98">
        <f>_xlfn.IFERROR(IF($AH13="+",(AF13-MIN($C13:$AG13))/(MAX($C13:$AG13)-MIN($C13:$AG13)),(AF13-MAX($C13:$AG13))/(MIN($C13:$AG13)-MAX($C13:$AG13)))*$AI13,"-")</f>
        <v>2.2789324658111947</v>
      </c>
      <c r="BN13" s="98">
        <f>_xlfn.IFERROR(IF($AH13="+",(AG13-MIN($C13:$AG13))/(MAX($C13:$AG13)-MIN($C13:$AG13)),(AG13-MAX($C13:$AG13))/(MIN($C13:$AG13)-MAX($C13:$AG13)))*$AI13,"-")</f>
        <v>5.083318272185072</v>
      </c>
      <c r="BQ13" s="6"/>
      <c r="BR13" s="6"/>
      <c r="BS13" s="6"/>
      <c r="BT13" s="6"/>
      <c r="BU13" s="6"/>
    </row>
    <row r="14" spans="1:73" ht="15.75">
      <c r="A14" s="4" t="s">
        <v>63</v>
      </c>
      <c r="B14" s="29"/>
      <c r="C14" s="41" t="s">
        <v>5</v>
      </c>
      <c r="D14" s="33" t="s">
        <v>5</v>
      </c>
      <c r="E14" s="33" t="s">
        <v>5</v>
      </c>
      <c r="F14" s="42">
        <v>100</v>
      </c>
      <c r="G14" s="50">
        <v>31.7</v>
      </c>
      <c r="H14" s="50">
        <v>46.4</v>
      </c>
      <c r="I14" s="50">
        <v>97.7</v>
      </c>
      <c r="J14" s="50">
        <v>46</v>
      </c>
      <c r="K14" s="50">
        <v>31</v>
      </c>
      <c r="L14" s="57">
        <v>84</v>
      </c>
      <c r="M14" s="57">
        <v>0</v>
      </c>
      <c r="N14" s="57">
        <v>56.8</v>
      </c>
      <c r="O14" s="65">
        <v>59</v>
      </c>
      <c r="P14" s="65">
        <v>72</v>
      </c>
      <c r="Q14" s="65">
        <v>20</v>
      </c>
      <c r="R14" s="65">
        <v>69.7</v>
      </c>
      <c r="S14" s="65">
        <v>37</v>
      </c>
      <c r="T14" s="65">
        <v>100</v>
      </c>
      <c r="U14" s="65">
        <v>36.8</v>
      </c>
      <c r="V14" s="65">
        <v>16</v>
      </c>
      <c r="W14" s="65">
        <v>46</v>
      </c>
      <c r="X14" s="65">
        <v>68.7</v>
      </c>
      <c r="Y14" s="65">
        <v>8.1</v>
      </c>
      <c r="Z14" s="65">
        <v>39.9</v>
      </c>
      <c r="AA14" s="65">
        <v>45.8</v>
      </c>
      <c r="AB14" s="65">
        <v>13.5</v>
      </c>
      <c r="AC14" s="65">
        <v>57.9</v>
      </c>
      <c r="AD14" s="65">
        <v>47</v>
      </c>
      <c r="AE14" s="37">
        <v>69</v>
      </c>
      <c r="AF14" s="37">
        <v>42.8</v>
      </c>
      <c r="AG14" s="74">
        <v>27.2</v>
      </c>
      <c r="AH14" s="22" t="s">
        <v>59</v>
      </c>
      <c r="AI14" s="15">
        <v>8</v>
      </c>
      <c r="AJ14" s="86" t="str">
        <f>_xlfn.IFERROR(IF($AH14="+",(C14-MIN($C14:$AG14))/(MAX($C14:$AG14)-MIN($C14:$AG14)),(C14-MAX($C14:$AG14))/(MIN($C14:$AG14)-MAX($C14:$AG14)))*$AI14,"-")</f>
        <v>-</v>
      </c>
      <c r="AK14" s="86" t="str">
        <f>_xlfn.IFERROR(IF($AH14="+",(D14-MIN($C14:$AG14))/(MAX($C14:$AG14)-MIN($C14:$AG14)),(D14-MAX($C14:$AG14))/(MIN($C14:$AG14)-MAX($C14:$AG14)))*$AI14,"-")</f>
        <v>-</v>
      </c>
      <c r="AL14" s="86" t="str">
        <f>_xlfn.IFERROR(IF($AH14="+",(E14-MIN($C14:$AG14))/(MAX($C14:$AG14)-MIN($C14:$AG14)),(E14-MAX($C14:$AG14))/(MIN($C14:$AG14)-MAX($C14:$AG14)))*$AI14,"-")</f>
        <v>-</v>
      </c>
      <c r="AM14" s="86">
        <f>_xlfn.IFERROR(IF($AH14="+",(F14-MIN($C14:$AG14))/(MAX($C14:$AG14)-MIN($C14:$AG14)),(F14-MAX($C14:$AG14))/(MIN($C14:$AG14)-MAX($C14:$AG14)))*$AI14,"-")</f>
        <v>8</v>
      </c>
      <c r="AN14" s="89">
        <f>_xlfn.IFERROR(IF($AH14="+",(G14-MIN($C14:$AG14))/(MAX($C14:$AG14)-MIN($C14:$AG14)),(G14-MAX($C14:$AG14))/(MIN($C14:$AG14)-MAX($C14:$AG14)))*$AI14,"-")</f>
        <v>2.536</v>
      </c>
      <c r="AO14" s="89">
        <f>_xlfn.IFERROR(IF($AH14="+",(H14-MIN($C14:$AG14))/(MAX($C14:$AG14)-MIN($C14:$AG14)),(H14-MAX($C14:$AG14))/(MIN($C14:$AG14)-MAX($C14:$AG14)))*$AI14,"-")</f>
        <v>3.7119999999999997</v>
      </c>
      <c r="AP14" s="89">
        <f>_xlfn.IFERROR(IF($AH14="+",(I14-MIN($C14:$AG14))/(MAX($C14:$AG14)-MIN($C14:$AG14)),(I14-MAX($C14:$AG14))/(MIN($C14:$AG14)-MAX($C14:$AG14)))*$AI14,"-")</f>
        <v>7.816</v>
      </c>
      <c r="AQ14" s="89">
        <f>_xlfn.IFERROR(IF($AH14="+",(J14-MIN($C14:$AG14))/(MAX($C14:$AG14)-MIN($C14:$AG14)),(J14-MAX($C14:$AG14))/(MIN($C14:$AG14)-MAX($C14:$AG14)))*$AI14,"-")</f>
        <v>3.68</v>
      </c>
      <c r="AR14" s="89">
        <f>_xlfn.IFERROR(IF($AH14="+",(K14-MIN($C14:$AG14))/(MAX($C14:$AG14)-MIN($C14:$AG14)),(K14-MAX($C14:$AG14))/(MIN($C14:$AG14)-MAX($C14:$AG14)))*$AI14,"-")</f>
        <v>2.48</v>
      </c>
      <c r="AS14" s="92">
        <f>_xlfn.IFERROR(IF($AH14="+",(L14-MIN($C14:$AG14))/(MAX($C14:$AG14)-MIN($C14:$AG14)),(L14-MAX($C14:$AG14))/(MIN($C14:$AG14)-MAX($C14:$AG14)))*$AI14,"-")</f>
        <v>6.72</v>
      </c>
      <c r="AT14" s="92">
        <f>_xlfn.IFERROR(IF($AH14="+",(M14-MIN($C14:$AG14))/(MAX($C14:$AG14)-MIN($C14:$AG14)),(M14-MAX($C14:$AG14))/(MIN($C14:$AG14)-MAX($C14:$AG14)))*$AI14,"-")</f>
        <v>0</v>
      </c>
      <c r="AU14" s="92">
        <f>_xlfn.IFERROR(IF($AH14="+",(N14-MIN($C14:$AG14))/(MAX($C14:$AG14)-MIN($C14:$AG14)),(N14-MAX($C14:$AG14))/(MIN($C14:$AG14)-MAX($C14:$AG14)))*$AI14,"-")</f>
        <v>4.544</v>
      </c>
      <c r="AV14" s="95">
        <f>_xlfn.IFERROR(IF($AH14="+",(O14-MIN($C14:$AG14))/(MAX($C14:$AG14)-MIN($C14:$AG14)),(O14-MAX($C14:$AG14))/(MIN($C14:$AG14)-MAX($C14:$AG14)))*$AI14,"-")</f>
        <v>4.72</v>
      </c>
      <c r="AW14" s="95">
        <f>_xlfn.IFERROR(IF($AH14="+",(P14-MIN($C14:$AG14))/(MAX($C14:$AG14)-MIN($C14:$AG14)),(P14-MAX($C14:$AG14))/(MIN($C14:$AG14)-MAX($C14:$AG14)))*$AI14,"-")</f>
        <v>5.76</v>
      </c>
      <c r="AX14" s="95">
        <f>_xlfn.IFERROR(IF($AH14="+",(Q14-MIN($C14:$AG14))/(MAX($C14:$AG14)-MIN($C14:$AG14)),(Q14-MAX($C14:$AG14))/(MIN($C14:$AG14)-MAX($C14:$AG14)))*$AI14,"-")</f>
        <v>1.6</v>
      </c>
      <c r="AY14" s="95">
        <f>_xlfn.IFERROR(IF($AH14="+",(R14-MIN($C14:$AG14))/(MAX($C14:$AG14)-MIN($C14:$AG14)),(R14-MAX($C14:$AG14))/(MIN($C14:$AG14)-MAX($C14:$AG14)))*$AI14,"-")</f>
        <v>5.5760000000000005</v>
      </c>
      <c r="AZ14" s="95">
        <f>_xlfn.IFERROR(IF($AH14="+",(S14-MIN($C14:$AG14))/(MAX($C14:$AG14)-MIN($C14:$AG14)),(S14-MAX($C14:$AG14))/(MIN($C14:$AG14)-MAX($C14:$AG14)))*$AI14,"-")</f>
        <v>2.96</v>
      </c>
      <c r="BA14" s="95">
        <f>_xlfn.IFERROR(IF($AH14="+",(T14-MIN($C14:$AG14))/(MAX($C14:$AG14)-MIN($C14:$AG14)),(T14-MAX($C14:$AG14))/(MIN($C14:$AG14)-MAX($C14:$AG14)))*$AI14,"-")</f>
        <v>8</v>
      </c>
      <c r="BB14" s="95">
        <f>_xlfn.IFERROR(IF($AH14="+",(U14-MIN($C14:$AG14))/(MAX($C14:$AG14)-MIN($C14:$AG14)),(U14-MAX($C14:$AG14))/(MIN($C14:$AG14)-MAX($C14:$AG14)))*$AI14,"-")</f>
        <v>2.944</v>
      </c>
      <c r="BC14" s="95">
        <f>_xlfn.IFERROR(IF($AH14="+",(V14-MIN($C14:$AG14))/(MAX($C14:$AG14)-MIN($C14:$AG14)),(V14-MAX($C14:$AG14))/(MIN($C14:$AG14)-MAX($C14:$AG14)))*$AI14,"-")</f>
        <v>1.28</v>
      </c>
      <c r="BD14" s="95">
        <f>_xlfn.IFERROR(IF($AH14="+",(W14-MIN($C14:$AG14))/(MAX($C14:$AG14)-MIN($C14:$AG14)),(W14-MAX($C14:$AG14))/(MIN($C14:$AG14)-MAX($C14:$AG14)))*$AI14,"-")</f>
        <v>3.68</v>
      </c>
      <c r="BE14" s="95">
        <f>_xlfn.IFERROR(IF($AH14="+",(X14-MIN($C14:$AG14))/(MAX($C14:$AG14)-MIN($C14:$AG14)),(X14-MAX($C14:$AG14))/(MIN($C14:$AG14)-MAX($C14:$AG14)))*$AI14,"-")</f>
        <v>5.496</v>
      </c>
      <c r="BF14" s="95">
        <f>_xlfn.IFERROR(IF($AH14="+",(Y14-MIN($C14:$AG14))/(MAX($C14:$AG14)-MIN($C14:$AG14)),(Y14-MAX($C14:$AG14))/(MIN($C14:$AG14)-MAX($C14:$AG14)))*$AI14,"-")</f>
        <v>0.648</v>
      </c>
      <c r="BG14" s="95">
        <f>_xlfn.IFERROR(IF($AH14="+",(Z14-MIN($C14:$AG14))/(MAX($C14:$AG14)-MIN($C14:$AG14)),(Z14-MAX($C14:$AG14))/(MIN($C14:$AG14)-MAX($C14:$AG14)))*$AI14,"-")</f>
        <v>3.1919999999999997</v>
      </c>
      <c r="BH14" s="95">
        <f>_xlfn.IFERROR(IF($AH14="+",(AA14-MIN($C14:$AG14))/(MAX($C14:$AG14)-MIN($C14:$AG14)),(AA14-MAX($C14:$AG14))/(MIN($C14:$AG14)-MAX($C14:$AG14)))*$AI14,"-")</f>
        <v>3.6639999999999997</v>
      </c>
      <c r="BI14" s="95">
        <f>_xlfn.IFERROR(IF($AH14="+",(AB14-MIN($C14:$AG14))/(MAX($C14:$AG14)-MIN($C14:$AG14)),(AB14-MAX($C14:$AG14))/(MIN($C14:$AG14)-MAX($C14:$AG14)))*$AI14,"-")</f>
        <v>1.08</v>
      </c>
      <c r="BJ14" s="95">
        <f>_xlfn.IFERROR(IF($AH14="+",(AC14-MIN($C14:$AG14))/(MAX($C14:$AG14)-MIN($C14:$AG14)),(AC14-MAX($C14:$AG14))/(MIN($C14:$AG14)-MAX($C14:$AG14)))*$AI14,"-")</f>
        <v>4.632</v>
      </c>
      <c r="BK14" s="95">
        <f>_xlfn.IFERROR(IF($AH14="+",(AD14-MIN($C14:$AG14))/(MAX($C14:$AG14)-MIN($C14:$AG14)),(AD14-MAX($C14:$AG14))/(MIN($C14:$AG14)-MAX($C14:$AG14)))*$AI14,"-")</f>
        <v>3.76</v>
      </c>
      <c r="BL14" s="98">
        <f>_xlfn.IFERROR(IF($AH14="+",(AE14-MIN($C14:$AG14))/(MAX($C14:$AG14)-MIN($C14:$AG14)),(AE14-MAX($C14:$AG14))/(MIN($C14:$AG14)-MAX($C14:$AG14)))*$AI14,"-")</f>
        <v>5.52</v>
      </c>
      <c r="BM14" s="98">
        <f>_xlfn.IFERROR(IF($AH14="+",(AF14-MIN($C14:$AG14))/(MAX($C14:$AG14)-MIN($C14:$AG14)),(AF14-MAX($C14:$AG14))/(MIN($C14:$AG14)-MAX($C14:$AG14)))*$AI14,"-")</f>
        <v>3.424</v>
      </c>
      <c r="BN14" s="98">
        <f>_xlfn.IFERROR(IF($AH14="+",(AG14-MIN($C14:$AG14))/(MAX($C14:$AG14)-MIN($C14:$AG14)),(AG14-MAX($C14:$AG14))/(MIN($C14:$AG14)-MAX($C14:$AG14)))*$AI14,"-")</f>
        <v>2.176</v>
      </c>
      <c r="BQ14" s="6"/>
      <c r="BR14" s="6"/>
      <c r="BS14" s="6"/>
      <c r="BT14" s="6"/>
      <c r="BU14" s="6"/>
    </row>
    <row r="15" spans="1:73" ht="30">
      <c r="A15" s="4" t="s">
        <v>9</v>
      </c>
      <c r="B15" s="11"/>
      <c r="C15" s="33" t="s">
        <v>5</v>
      </c>
      <c r="D15" s="33" t="s">
        <v>5</v>
      </c>
      <c r="E15" s="33" t="s">
        <v>5</v>
      </c>
      <c r="F15" s="33" t="s">
        <v>5</v>
      </c>
      <c r="G15" s="34">
        <v>80.38617886178862</v>
      </c>
      <c r="H15" s="34">
        <v>76.30331753554502</v>
      </c>
      <c r="I15" s="34">
        <v>86.44578313253012</v>
      </c>
      <c r="J15" s="34">
        <v>46.2882096069869</v>
      </c>
      <c r="K15" s="34">
        <v>85.69384835479256</v>
      </c>
      <c r="L15" s="35">
        <v>84.19540229885058</v>
      </c>
      <c r="M15" s="35">
        <v>79.51807228915662</v>
      </c>
      <c r="N15" s="35">
        <v>87.39495798319328</v>
      </c>
      <c r="O15" s="36">
        <v>87.02702702702703</v>
      </c>
      <c r="P15" s="36">
        <v>80.3921568627451</v>
      </c>
      <c r="Q15" s="36">
        <v>91.72932330827068</v>
      </c>
      <c r="R15" s="36">
        <v>77.41935483870968</v>
      </c>
      <c r="S15" s="36">
        <v>67.85714285714286</v>
      </c>
      <c r="T15" s="36">
        <v>74.35897435897436</v>
      </c>
      <c r="U15" s="36">
        <v>69.1358024691358</v>
      </c>
      <c r="V15" s="36">
        <v>56.41025641025641</v>
      </c>
      <c r="W15" s="36">
        <v>84.61538461538461</v>
      </c>
      <c r="X15" s="36">
        <v>83.01886792452831</v>
      </c>
      <c r="Y15" s="36">
        <v>78.70370370370371</v>
      </c>
      <c r="Z15" s="36">
        <v>72</v>
      </c>
      <c r="AA15" s="36">
        <v>66.27906976744185</v>
      </c>
      <c r="AB15" s="36">
        <v>71.875</v>
      </c>
      <c r="AC15" s="36">
        <v>56.09756097560975</v>
      </c>
      <c r="AD15" s="36">
        <v>50</v>
      </c>
      <c r="AE15" s="37" t="s">
        <v>5</v>
      </c>
      <c r="AF15" s="37">
        <v>88.88888888888889</v>
      </c>
      <c r="AG15" s="74">
        <v>86.87943262411348</v>
      </c>
      <c r="AH15" s="22" t="s">
        <v>59</v>
      </c>
      <c r="AI15" s="15">
        <v>8</v>
      </c>
      <c r="AJ15" s="86" t="str">
        <f>_xlfn.IFERROR(IF($AH15="+",(C15-MIN($C15:$AG15))/(MAX($C15:$AG15)-MIN($C15:$AG15)),(C15-MAX($C15:$AG15))/(MIN($C15:$AG15)-MAX($C15:$AG15)))*$AI15,"-")</f>
        <v>-</v>
      </c>
      <c r="AK15" s="86" t="str">
        <f>_xlfn.IFERROR(IF($AH15="+",(D15-MIN($C15:$AG15))/(MAX($C15:$AG15)-MIN($C15:$AG15)),(D15-MAX($C15:$AG15))/(MIN($C15:$AG15)-MAX($C15:$AG15)))*$AI15,"-")</f>
        <v>-</v>
      </c>
      <c r="AL15" s="86" t="str">
        <f>_xlfn.IFERROR(IF($AH15="+",(E15-MIN($C15:$AG15))/(MAX($C15:$AG15)-MIN($C15:$AG15)),(E15-MAX($C15:$AG15))/(MIN($C15:$AG15)-MAX($C15:$AG15)))*$AI15,"-")</f>
        <v>-</v>
      </c>
      <c r="AM15" s="86" t="str">
        <f>_xlfn.IFERROR(IF($AH15="+",(F15-MIN($C15:$AG15))/(MAX($C15:$AG15)-MIN($C15:$AG15)),(F15-MAX($C15:$AG15))/(MIN($C15:$AG15)-MAX($C15:$AG15)))*$AI15,"-")</f>
        <v>-</v>
      </c>
      <c r="AN15" s="89">
        <f>_xlfn.IFERROR(IF($AH15="+",(G15-MIN($C15:$AG15))/(MAX($C15:$AG15)-MIN($C15:$AG15)),(G15-MAX($C15:$AG15))/(MIN($C15:$AG15)-MAX($C15:$AG15)))*$AI15,"-")</f>
        <v>6.0030164716387056</v>
      </c>
      <c r="AO15" s="89">
        <f>_xlfn.IFERROR(IF($AH15="+",(H15-MIN($C15:$AG15))/(MAX($C15:$AG15)-MIN($C15:$AG15)),(H15-MAX($C15:$AG15))/(MIN($C15:$AG15)-MAX($C15:$AG15)))*$AI15,"-")</f>
        <v>5.284220475029449</v>
      </c>
      <c r="AP15" s="89">
        <f>_xlfn.IFERROR(IF($AH15="+",(I15-MIN($C15:$AG15))/(MAX($C15:$AG15)-MIN($C15:$AG15)),(I15-MAX($C15:$AG15))/(MIN($C15:$AG15)-MAX($C15:$AG15)))*$AI15,"-")</f>
        <v>7.069822062817745</v>
      </c>
      <c r="AQ15" s="89">
        <f>_xlfn.IFERROR(IF($AH15="+",(J15-MIN($C15:$AG15))/(MAX($C15:$AG15)-MIN($C15:$AG15)),(J15-MAX($C15:$AG15))/(MIN($C15:$AG15)-MAX($C15:$AG15)))*$AI15,"-")</f>
        <v>0</v>
      </c>
      <c r="AR15" s="89">
        <f>_xlfn.IFERROR(IF($AH15="+",(K15-MIN($C15:$AG15))/(MAX($C15:$AG15)-MIN($C15:$AG15)),(K15-MAX($C15:$AG15))/(MIN($C15:$AG15)-MAX($C15:$AG15)))*$AI15,"-")</f>
        <v>6.937442423941717</v>
      </c>
      <c r="AS15" s="92">
        <f>_xlfn.IFERROR(IF($AH15="+",(L15-MIN($C15:$AG15))/(MAX($C15:$AG15)-MIN($C15:$AG15)),(L15-MAX($C15:$AG15))/(MIN($C15:$AG15)-MAX($C15:$AG15)))*$AI15,"-")</f>
        <v>6.673637964254867</v>
      </c>
      <c r="AT15" s="92">
        <f>_xlfn.IFERROR(IF($AH15="+",(M15-MIN($C15:$AG15))/(MAX($C15:$AG15)-MIN($C15:$AG15)),(M15-MAX($C15:$AG15))/(MIN($C15:$AG15)-MAX($C15:$AG15)))*$AI15,"-")</f>
        <v>5.850184553241868</v>
      </c>
      <c r="AU15" s="92">
        <f>_xlfn.IFERROR(IF($AH15="+",(N15-MIN($C15:$AG15))/(MAX($C15:$AG15)-MIN($C15:$AG15)),(N15-MAX($C15:$AG15))/(MIN($C15:$AG15)-MAX($C15:$AG15)))*$AI15,"-")</f>
        <v>7.236926215572934</v>
      </c>
      <c r="AV15" s="95">
        <f>_xlfn.IFERROR(IF($AH15="+",(O15-MIN($C15:$AG15))/(MAX($C15:$AG15)-MIN($C15:$AG15)),(O15-MAX($C15:$AG15))/(MIN($C15:$AG15)-MAX($C15:$AG15)))*$AI15,"-")</f>
        <v>7.17215122637088</v>
      </c>
      <c r="AW15" s="95">
        <f>_xlfn.IFERROR(IF($AH15="+",(P15-MIN($C15:$AG15))/(MAX($C15:$AG15)-MIN($C15:$AG15)),(P15-MAX($C15:$AG15))/(MIN($C15:$AG15)-MAX($C15:$AG15)))*$AI15,"-")</f>
        <v>6.0040689108013146</v>
      </c>
      <c r="AX15" s="95">
        <f>_xlfn.IFERROR(IF($AH15="+",(Q15-MIN($C15:$AG15))/(MAX($C15:$AG15)-MIN($C15:$AG15)),(Q15-MAX($C15:$AG15))/(MIN($C15:$AG15)-MAX($C15:$AG15)))*$AI15,"-")</f>
        <v>8</v>
      </c>
      <c r="AY15" s="95">
        <f>_xlfn.IFERROR(IF($AH15="+",(R15-MIN($C15:$AG15))/(MAX($C15:$AG15)-MIN($C15:$AG15)),(R15-MAX($C15:$AG15))/(MIN($C15:$AG15)-MAX($C15:$AG15)))*$AI15,"-")</f>
        <v>5.480701100130524</v>
      </c>
      <c r="AZ15" s="95">
        <f>_xlfn.IFERROR(IF($AH15="+",(S15-MIN($C15:$AG15))/(MAX($C15:$AG15)-MIN($C15:$AG15)),(S15-MAX($C15:$AG15))/(MIN($C15:$AG15)-MAX($C15:$AG15)))*$AI15,"-")</f>
        <v>3.7972543352601162</v>
      </c>
      <c r="BA15" s="95">
        <f>_xlfn.IFERROR(IF($AH15="+",(T15-MIN($C15:$AG15))/(MAX($C15:$AG15)-MIN($C15:$AG15)),(T15-MAX($C15:$AG15))/(MIN($C15:$AG15)-MAX($C15:$AG15)))*$AI15,"-")</f>
        <v>4.94191492515192</v>
      </c>
      <c r="BB15" s="95">
        <f>_xlfn.IFERROR(IF($AH15="+",(U15-MIN($C15:$AG15))/(MAX($C15:$AG15)-MIN($C15:$AG15)),(U15-MAX($C15:$AG15))/(MIN($C15:$AG15)-MAX($C15:$AG15)))*$AI15,"-")</f>
        <v>4.022364946835081</v>
      </c>
      <c r="BC15" s="95">
        <f>_xlfn.IFERROR(IF($AH15="+",(V15-MIN($C15:$AG15))/(MAX($C15:$AG15)-MIN($C15:$AG15)),(V15-MAX($C15:$AG15))/(MIN($C15:$AG15)-MAX($C15:$AG15)))*$AI15,"-")</f>
        <v>1.7820068178449682</v>
      </c>
      <c r="BD15" s="95">
        <f>_xlfn.IFERROR(IF($AH15="+",(W15-MIN($C15:$AG15))/(MAX($C15:$AG15)-MIN($C15:$AG15)),(W15-MAX($C15:$AG15))/(MIN($C15:$AG15)-MAX($C15:$AG15)))*$AI15,"-")</f>
        <v>6.747576700755891</v>
      </c>
      <c r="BE15" s="95">
        <f>_xlfn.IFERROR(IF($AH15="+",(X15-MIN($C15:$AG15))/(MAX($C15:$AG15)-MIN($C15:$AG15)),(X15-MAX($C15:$AG15))/(MIN($C15:$AG15)-MAX($C15:$AG15)))*$AI15,"-")</f>
        <v>6.466506707383576</v>
      </c>
      <c r="BF15" s="95">
        <f>_xlfn.IFERROR(IF($AH15="+",(Y15-MIN($C15:$AG15))/(MAX($C15:$AG15)-MIN($C15:$AG15)),(Y15-MAX($C15:$AG15))/(MIN($C15:$AG15)-MAX($C15:$AG15)))*$AI15,"-")</f>
        <v>5.7068133162063805</v>
      </c>
      <c r="BG15" s="95">
        <f>_xlfn.IFERROR(IF($AH15="+",(Z15-MIN($C15:$AG15))/(MAX($C15:$AG15)-MIN($C15:$AG15)),(Z15-MAX($C15:$AG15))/(MIN($C15:$AG15)-MAX($C15:$AG15)))*$AI15,"-")</f>
        <v>4.5266127167630055</v>
      </c>
      <c r="BH15" s="95">
        <f>_xlfn.IFERROR(IF($AH15="+",(AA15-MIN($C15:$AG15))/(MAX($C15:$AG15)-MIN($C15:$AG15)),(AA15-MAX($C15:$AG15))/(MIN($C15:$AG15)-MAX($C15:$AG15)))*$AI15,"-")</f>
        <v>3.5194313751848356</v>
      </c>
      <c r="BI15" s="95">
        <f>_xlfn.IFERROR(IF($AH15="+",(AB15-MIN($C15:$AG15))/(MAX($C15:$AG15)-MIN($C15:$AG15)),(AB15-MAX($C15:$AG15))/(MIN($C15:$AG15)-MAX($C15:$AG15)))*$AI15,"-")</f>
        <v>4.504606213872832</v>
      </c>
      <c r="BJ15" s="95">
        <f>_xlfn.IFERROR(IF($AH15="+",(AC15-MIN($C15:$AG15))/(MAX($C15:$AG15)-MIN($C15:$AG15)),(AC15-MAX($C15:$AG15))/(MIN($C15:$AG15)-MAX($C15:$AG15)))*$AI15,"-")</f>
        <v>1.7269561539546028</v>
      </c>
      <c r="BK15" s="95">
        <f>_xlfn.IFERROR(IF($AH15="+",(AD15-MIN($C15:$AG15))/(MAX($C15:$AG15)-MIN($C15:$AG15)),(AD15-MAX($C15:$AG15))/(MIN($C15:$AG15)-MAX($C15:$AG15)))*$AI15,"-")</f>
        <v>0.6534682080924861</v>
      </c>
      <c r="BL15" s="98" t="str">
        <f>_xlfn.IFERROR(IF($AH15="+",(AE15-MIN($C15:$AG15))/(MAX($C15:$AG15)-MIN($C15:$AG15)),(AE15-MAX($C15:$AG15))/(MIN($C15:$AG15)-MAX($C15:$AG15)))*$AI15,"-")</f>
        <v>-</v>
      </c>
      <c r="BM15" s="98">
        <f>_xlfn.IFERROR(IF($AH15="+",(AF15-MIN($C15:$AG15))/(MAX($C15:$AG15)-MIN($C15:$AG15)),(AF15-MAX($C15:$AG15))/(MIN($C15:$AG15)-MAX($C15:$AG15)))*$AI15,"-")</f>
        <v>7.4999357739242125</v>
      </c>
      <c r="BN15" s="98">
        <f>_xlfn.IFERROR(IF($AH15="+",(AG15-MIN($C15:$AG15))/(MAX($C15:$AG15)-MIN($C15:$AG15)),(AG15-MAX($C15:$AG15))/(MIN($C15:$AG15)-MAX($C15:$AG15)))*$AI15,"-")</f>
        <v>7.146166933136556</v>
      </c>
      <c r="BQ15" s="6"/>
      <c r="BR15" s="6"/>
      <c r="BS15" s="6"/>
      <c r="BT15" s="6"/>
      <c r="BU15" s="6"/>
    </row>
    <row r="16" spans="1:73" ht="30">
      <c r="A16" s="4" t="s">
        <v>10</v>
      </c>
      <c r="B16" s="11"/>
      <c r="C16" s="33" t="s">
        <v>5</v>
      </c>
      <c r="D16" s="33" t="s">
        <v>5</v>
      </c>
      <c r="E16" s="33" t="s">
        <v>5</v>
      </c>
      <c r="F16" s="33" t="s">
        <v>5</v>
      </c>
      <c r="G16" s="34">
        <v>55.45657015590201</v>
      </c>
      <c r="H16" s="34">
        <v>72.4390243902439</v>
      </c>
      <c r="I16" s="34">
        <v>82.22222222222223</v>
      </c>
      <c r="J16" s="34">
        <v>72.64957264957265</v>
      </c>
      <c r="K16" s="34">
        <v>80.20833333333333</v>
      </c>
      <c r="L16" s="35">
        <v>80.27397260273973</v>
      </c>
      <c r="M16" s="35">
        <v>80.76923076923077</v>
      </c>
      <c r="N16" s="35">
        <v>93.27731092436974</v>
      </c>
      <c r="O16" s="36">
        <v>83.33333333333333</v>
      </c>
      <c r="P16" s="36">
        <v>73.14814814814815</v>
      </c>
      <c r="Q16" s="36">
        <v>92.42424242424242</v>
      </c>
      <c r="R16" s="36">
        <v>81.94444444444444</v>
      </c>
      <c r="S16" s="36">
        <v>68.65671641791045</v>
      </c>
      <c r="T16" s="36">
        <v>61.36363636363637</v>
      </c>
      <c r="U16" s="36">
        <v>66.66666666666667</v>
      </c>
      <c r="V16" s="36">
        <v>81.08108108108108</v>
      </c>
      <c r="W16" s="36">
        <v>92.07920792079207</v>
      </c>
      <c r="X16" s="36">
        <v>83.33333333333333</v>
      </c>
      <c r="Y16" s="36">
        <v>90.8256880733945</v>
      </c>
      <c r="Z16" s="36">
        <v>72.91666666666667</v>
      </c>
      <c r="AA16" s="36">
        <v>62.637362637362635</v>
      </c>
      <c r="AB16" s="36">
        <v>67.6470588235294</v>
      </c>
      <c r="AC16" s="36">
        <v>57.5</v>
      </c>
      <c r="AD16" s="36">
        <v>56.52173913043478</v>
      </c>
      <c r="AE16" s="37" t="s">
        <v>5</v>
      </c>
      <c r="AF16" s="37">
        <v>92.5764192139738</v>
      </c>
      <c r="AG16" s="74">
        <v>74.58193979933111</v>
      </c>
      <c r="AH16" s="22" t="s">
        <v>59</v>
      </c>
      <c r="AI16" s="15">
        <v>5</v>
      </c>
      <c r="AJ16" s="86" t="str">
        <f>_xlfn.IFERROR(IF($AH16="+",(C16-MIN($C16:$AG16))/(MAX($C16:$AG16)-MIN($C16:$AG16)),(C16-MAX($C16:$AG16))/(MIN($C16:$AG16)-MAX($C16:$AG16)))*$AI16,"-")</f>
        <v>-</v>
      </c>
      <c r="AK16" s="86" t="str">
        <f>_xlfn.IFERROR(IF($AH16="+",(D16-MIN($C16:$AG16))/(MAX($C16:$AG16)-MIN($C16:$AG16)),(D16-MAX($C16:$AG16))/(MIN($C16:$AG16)-MAX($C16:$AG16)))*$AI16,"-")</f>
        <v>-</v>
      </c>
      <c r="AL16" s="86" t="str">
        <f>_xlfn.IFERROR(IF($AH16="+",(E16-MIN($C16:$AG16))/(MAX($C16:$AG16)-MIN($C16:$AG16)),(E16-MAX($C16:$AG16))/(MIN($C16:$AG16)-MAX($C16:$AG16)))*$AI16,"-")</f>
        <v>-</v>
      </c>
      <c r="AM16" s="86" t="str">
        <f>_xlfn.IFERROR(IF($AH16="+",(F16-MIN($C16:$AG16))/(MAX($C16:$AG16)-MIN($C16:$AG16)),(F16-MAX($C16:$AG16))/(MIN($C16:$AG16)-MAX($C16:$AG16)))*$AI16,"-")</f>
        <v>-</v>
      </c>
      <c r="AN16" s="89">
        <f>_xlfn.IFERROR(IF($AH16="+",(G16-MIN($C16:$AG16))/(MAX($C16:$AG16)-MIN($C16:$AG16)),(G16-MAX($C16:$AG16))/(MIN($C16:$AG16)-MAX($C16:$AG16)))*$AI16,"-")</f>
        <v>0</v>
      </c>
      <c r="AO16" s="89">
        <f>_xlfn.IFERROR(IF($AH16="+",(H16-MIN($C16:$AG16))/(MAX($C16:$AG16)-MIN($C16:$AG16)),(H16-MAX($C16:$AG16))/(MIN($C16:$AG16)-MAX($C16:$AG16)))*$AI16,"-")</f>
        <v>2.24512448583512</v>
      </c>
      <c r="AP16" s="89">
        <f>_xlfn.IFERROR(IF($AH16="+",(I16-MIN($C16:$AG16))/(MAX($C16:$AG16)-MIN($C16:$AG16)),(I16-MAX($C16:$AG16))/(MIN($C16:$AG16)-MAX($C16:$AG16)))*$AI16,"-")</f>
        <v>3.538488607372219</v>
      </c>
      <c r="AQ16" s="89">
        <f>_xlfn.IFERROR(IF($AH16="+",(J16-MIN($C16:$AG16))/(MAX($C16:$AG16)-MIN($C16:$AG16)),(J16-MAX($C16:$AG16))/(MIN($C16:$AG16)-MAX($C16:$AG16)))*$AI16,"-")</f>
        <v>2.2729595116768513</v>
      </c>
      <c r="AR16" s="89">
        <f>_xlfn.IFERROR(IF($AH16="+",(K16-MIN($C16:$AG16))/(MAX($C16:$AG16)-MIN($C16:$AG16)),(K16-MAX($C16:$AG16))/(MIN($C16:$AG16)-MAX($C16:$AG16)))*$AI16,"-")</f>
        <v>3.272247274181842</v>
      </c>
      <c r="AS16" s="92">
        <f>_xlfn.IFERROR(IF($AH16="+",(L16-MIN($C16:$AG16))/(MAX($C16:$AG16)-MIN($C16:$AG16)),(L16-MAX($C16:$AG16))/(MIN($C16:$AG16)-MAX($C16:$AG16)))*$AI16,"-")</f>
        <v>3.2809249558021247</v>
      </c>
      <c r="AT16" s="92">
        <f>_xlfn.IFERROR(IF($AH16="+",(M16-MIN($C16:$AG16))/(MAX($C16:$AG16)-MIN($C16:$AG16)),(M16-MAX($C16:$AG16))/(MIN($C16:$AG16)-MAX($C16:$AG16)))*$AI16,"-")</f>
        <v>3.346399369632743</v>
      </c>
      <c r="AU16" s="92">
        <f>_xlfn.IFERROR(IF($AH16="+",(N16-MIN($C16:$AG16))/(MAX($C16:$AG16)-MIN($C16:$AG16)),(N16-MAX($C16:$AG16))/(MIN($C16:$AG16)-MAX($C16:$AG16)))*$AI16,"-")</f>
        <v>5</v>
      </c>
      <c r="AV16" s="95">
        <f>_xlfn.IFERROR(IF($AH16="+",(O16-MIN($C16:$AG16))/(MAX($C16:$AG16)-MIN($C16:$AG16)),(O16-MAX($C16:$AG16))/(MIN($C16:$AG16)-MAX($C16:$AG16)))*$AI16,"-")</f>
        <v>3.6853803774082867</v>
      </c>
      <c r="AW16" s="95">
        <f>_xlfn.IFERROR(IF($AH16="+",(P16-MIN($C16:$AG16))/(MAX($C16:$AG16)-MIN($C16:$AG16)),(P16-MAX($C16:$AG16))/(MIN($C16:$AG16)-MAX($C16:$AG16)))*$AI16,"-")</f>
        <v>2.338872485410986</v>
      </c>
      <c r="AX16" s="95">
        <f>_xlfn.IFERROR(IF($AH16="+",(Q16-MIN($C16:$AG16))/(MAX($C16:$AG16)-MIN($C16:$AG16)),(Q16-MAX($C16:$AG16))/(MIN($C16:$AG16)-MAX($C16:$AG16)))*$AI16,"-")</f>
        <v>4.887222132248855</v>
      </c>
      <c r="AY16" s="95">
        <f>_xlfn.IFERROR(IF($AH16="+",(R16-MIN($C16:$AG16))/(MAX($C16:$AG16)-MIN($C16:$AG16)),(R16-MAX($C16:$AG16))/(MIN($C16:$AG16)-MAX($C16:$AG16)))*$AI16,"-")</f>
        <v>3.5017656648632007</v>
      </c>
      <c r="AZ16" s="95">
        <f>_xlfn.IFERROR(IF($AH16="+",(S16-MIN($C16:$AG16))/(MAX($C16:$AG16)-MIN($C16:$AG16)),(S16-MAX($C16:$AG16))/(MIN($C16:$AG16)-MAX($C16:$AG16)))*$AI16,"-")</f>
        <v>1.7450935642452816</v>
      </c>
      <c r="BA16" s="95">
        <f>_xlfn.IFERROR(IF($AH16="+",(T16-MIN($C16:$AG16))/(MAX($C16:$AG16)-MIN($C16:$AG16)),(T16-MAX($C16:$AG16))/(MIN($C16:$AG16)-MAX($C16:$AG16)))*$AI16,"-")</f>
        <v>0.7809294698769166</v>
      </c>
      <c r="BB16" s="95">
        <f>_xlfn.IFERROR(IF($AH16="+",(U16-MIN($C16:$AG16))/(MAX($C16:$AG16)-MIN($C16:$AG16)),(U16-MAX($C16:$AG16))/(MIN($C16:$AG16)-MAX($C16:$AG16)))*$AI16,"-")</f>
        <v>1.4820038268672477</v>
      </c>
      <c r="BC16" s="95">
        <f>_xlfn.IFERROR(IF($AH16="+",(V16-MIN($C16:$AG16))/(MAX($C16:$AG16)-MIN($C16:$AG16)),(V16-MAX($C16:$AG16))/(MIN($C16:$AG16)-MAX($C16:$AG16)))*$AI16,"-")</f>
        <v>3.387626789497336</v>
      </c>
      <c r="BD16" s="95">
        <f>_xlfn.IFERROR(IF($AH16="+",(W16-MIN($C16:$AG16))/(MAX($C16:$AG16)-MIN($C16:$AG16)),(W16-MAX($C16:$AG16))/(MIN($C16:$AG16)-MAX($C16:$AG16)))*$AI16,"-")</f>
        <v>4.84160767620705</v>
      </c>
      <c r="BE16" s="95">
        <f>_xlfn.IFERROR(IF($AH16="+",(X16-MIN($C16:$AG16))/(MAX($C16:$AG16)-MIN($C16:$AG16)),(X16-MAX($C16:$AG16))/(MIN($C16:$AG16)-MAX($C16:$AG16)))*$AI16,"-")</f>
        <v>3.6853803774082867</v>
      </c>
      <c r="BF16" s="95">
        <f>_xlfn.IFERROR(IF($AH16="+",(Y16-MIN($C16:$AG16))/(MAX($C16:$AG16)-MIN($C16:$AG16)),(Y16-MAX($C16:$AG16))/(MIN($C16:$AG16)-MAX($C16:$AG16)))*$AI16,"-")</f>
        <v>4.675889101963435</v>
      </c>
      <c r="BG16" s="95">
        <f>_xlfn.IFERROR(IF($AH16="+",(Z16-MIN($C16:$AG16))/(MAX($C16:$AG16)-MIN($C16:$AG16)),(Z16-MAX($C16:$AG16))/(MIN($C16:$AG16)-MAX($C16:$AG16)))*$AI16,"-")</f>
        <v>2.308270033320138</v>
      </c>
      <c r="BH16" s="95">
        <f>_xlfn.IFERROR(IF($AH16="+",(AA16-MIN($C16:$AG16))/(MAX($C16:$AG16)-MIN($C16:$AG16)),(AA16-MAX($C16:$AG16))/(MIN($C16:$AG16)-MAX($C16:$AG16)))*$AI16,"-")</f>
        <v>0.9493193860771053</v>
      </c>
      <c r="BI16" s="95">
        <f>_xlfn.IFERROR(IF($AH16="+",(AB16-MIN($C16:$AG16))/(MAX($C16:$AG16)-MIN($C16:$AG16)),(AB16-MAX($C16:$AG16))/(MIN($C16:$AG16)-MAX($C16:$AG16)))*$AI16,"-")</f>
        <v>1.61161421219319</v>
      </c>
      <c r="BJ16" s="95">
        <f>_xlfn.IFERROR(IF($AH16="+",(AC16-MIN($C16:$AG16))/(MAX($C16:$AG16)-MIN($C16:$AG16)),(AC16-MAX($C16:$AG16))/(MIN($C16:$AG16)-MAX($C16:$AG16)))*$AI16,"-")</f>
        <v>0.2701467240696751</v>
      </c>
      <c r="BK16" s="95">
        <f>_xlfn.IFERROR(IF($AH16="+",(AD16-MIN($C16:$AG16))/(MAX($C16:$AG16)-MIN($C16:$AG16)),(AD16-MAX($C16:$AG16))/(MIN($C16:$AG16)-MAX($C16:$AG16)))*$AI16,"-")</f>
        <v>0.14081810045096171</v>
      </c>
      <c r="BL16" s="98" t="str">
        <f>_xlfn.IFERROR(IF($AH16="+",(AE16-MIN($C16:$AG16))/(MAX($C16:$AG16)-MIN($C16:$AG16)),(AE16-MAX($C16:$AG16))/(MIN($C16:$AG16)-MAX($C16:$AG16)))*$AI16,"-")</f>
        <v>-</v>
      </c>
      <c r="BM16" s="98">
        <f>_xlfn.IFERROR(IF($AH16="+",(AF16-MIN($C16:$AG16))/(MAX($C16:$AG16)-MIN($C16:$AG16)),(AF16-MAX($C16:$AG16))/(MIN($C16:$AG16)-MAX($C16:$AG16)))*$AI16,"-")</f>
        <v>4.9073402984506975</v>
      </c>
      <c r="BN16" s="98">
        <f>_xlfn.IFERROR(IF($AH16="+",(AG16-MIN($C16:$AG16))/(MAX($C16:$AG16)-MIN($C16:$AG16)),(AG16-MAX($C16:$AG16))/(MIN($C16:$AG16)-MAX($C16:$AG16)))*$AI16,"-")</f>
        <v>2.5284234595656683</v>
      </c>
      <c r="BQ16" s="6"/>
      <c r="BR16" s="6"/>
      <c r="BS16" s="6"/>
      <c r="BT16" s="6"/>
      <c r="BU16" s="6"/>
    </row>
    <row r="17" spans="1:73" ht="30">
      <c r="A17" s="4" t="s">
        <v>11</v>
      </c>
      <c r="B17" s="11"/>
      <c r="C17" s="33" t="s">
        <v>5</v>
      </c>
      <c r="D17" s="33" t="s">
        <v>5</v>
      </c>
      <c r="E17" s="33" t="s">
        <v>5</v>
      </c>
      <c r="F17" s="33" t="s">
        <v>5</v>
      </c>
      <c r="G17" s="34">
        <v>99.55456570155901</v>
      </c>
      <c r="H17" s="34">
        <v>100</v>
      </c>
      <c r="I17" s="34">
        <v>100</v>
      </c>
      <c r="J17" s="34">
        <v>100</v>
      </c>
      <c r="K17" s="34">
        <v>99.10714285714286</v>
      </c>
      <c r="L17" s="35">
        <v>91.78082191780823</v>
      </c>
      <c r="M17" s="35">
        <v>90.38461538461539</v>
      </c>
      <c r="N17" s="35">
        <v>98.31932773109244</v>
      </c>
      <c r="O17" s="36">
        <v>96.91358024691358</v>
      </c>
      <c r="P17" s="36">
        <v>91.66666666666667</v>
      </c>
      <c r="Q17" s="36">
        <v>100</v>
      </c>
      <c r="R17" s="36">
        <v>100</v>
      </c>
      <c r="S17" s="36">
        <v>100</v>
      </c>
      <c r="T17" s="36">
        <v>93.18181818181819</v>
      </c>
      <c r="U17" s="36">
        <v>94.44444444444444</v>
      </c>
      <c r="V17" s="36">
        <v>100</v>
      </c>
      <c r="W17" s="36">
        <v>99.00990099009901</v>
      </c>
      <c r="X17" s="36">
        <v>100</v>
      </c>
      <c r="Y17" s="36">
        <v>100</v>
      </c>
      <c r="Z17" s="36">
        <v>95.83333333333333</v>
      </c>
      <c r="AA17" s="36">
        <v>90.10989010989012</v>
      </c>
      <c r="AB17" s="36">
        <v>100</v>
      </c>
      <c r="AC17" s="36">
        <v>77.5</v>
      </c>
      <c r="AD17" s="36">
        <v>100</v>
      </c>
      <c r="AE17" s="37" t="s">
        <v>5</v>
      </c>
      <c r="AF17" s="37">
        <v>96.5065502183406</v>
      </c>
      <c r="AG17" s="74">
        <v>93.9799331103679</v>
      </c>
      <c r="AH17" s="22" t="s">
        <v>59</v>
      </c>
      <c r="AI17" s="15">
        <v>8</v>
      </c>
      <c r="AJ17" s="86" t="str">
        <f>_xlfn.IFERROR(IF($AH17="+",(C17-MIN($C17:$AG17))/(MAX($C17:$AG17)-MIN($C17:$AG17)),(C17-MAX($C17:$AG17))/(MIN($C17:$AG17)-MAX($C17:$AG17)))*$AI17,"-")</f>
        <v>-</v>
      </c>
      <c r="AK17" s="86" t="str">
        <f>_xlfn.IFERROR(IF($AH17="+",(D17-MIN($C17:$AG17))/(MAX($C17:$AG17)-MIN($C17:$AG17)),(D17-MAX($C17:$AG17))/(MIN($C17:$AG17)-MAX($C17:$AG17)))*$AI17,"-")</f>
        <v>-</v>
      </c>
      <c r="AL17" s="86" t="str">
        <f>_xlfn.IFERROR(IF($AH17="+",(E17-MIN($C17:$AG17))/(MAX($C17:$AG17)-MIN($C17:$AG17)),(E17-MAX($C17:$AG17))/(MIN($C17:$AG17)-MAX($C17:$AG17)))*$AI17,"-")</f>
        <v>-</v>
      </c>
      <c r="AM17" s="86" t="str">
        <f>_xlfn.IFERROR(IF($AH17="+",(F17-MIN($C17:$AG17))/(MAX($C17:$AG17)-MIN($C17:$AG17)),(F17-MAX($C17:$AG17))/(MIN($C17:$AG17)-MAX($C17:$AG17)))*$AI17,"-")</f>
        <v>-</v>
      </c>
      <c r="AN17" s="89">
        <f>_xlfn.IFERROR(IF($AH17="+",(G17-MIN($C17:$AG17))/(MAX($C17:$AG17)-MIN($C17:$AG17)),(G17-MAX($C17:$AG17))/(MIN($C17:$AG17)-MAX($C17:$AG17)))*$AI17,"-")</f>
        <v>7.841623360554316</v>
      </c>
      <c r="AO17" s="89">
        <f>_xlfn.IFERROR(IF($AH17="+",(H17-MIN($C17:$AG17))/(MAX($C17:$AG17)-MIN($C17:$AG17)),(H17-MAX($C17:$AG17))/(MIN($C17:$AG17)-MAX($C17:$AG17)))*$AI17,"-")</f>
        <v>8</v>
      </c>
      <c r="AP17" s="89">
        <f>_xlfn.IFERROR(IF($AH17="+",(I17-MIN($C17:$AG17))/(MAX($C17:$AG17)-MIN($C17:$AG17)),(I17-MAX($C17:$AG17))/(MIN($C17:$AG17)-MAX($C17:$AG17)))*$AI17,"-")</f>
        <v>8</v>
      </c>
      <c r="AQ17" s="89">
        <f>_xlfn.IFERROR(IF($AH17="+",(J17-MIN($C17:$AG17))/(MAX($C17:$AG17)-MIN($C17:$AG17)),(J17-MAX($C17:$AG17))/(MIN($C17:$AG17)-MAX($C17:$AG17)))*$AI17,"-")</f>
        <v>8</v>
      </c>
      <c r="AR17" s="89">
        <f>_xlfn.IFERROR(IF($AH17="+",(K17-MIN($C17:$AG17))/(MAX($C17:$AG17)-MIN($C17:$AG17)),(K17-MAX($C17:$AG17))/(MIN($C17:$AG17)-MAX($C17:$AG17)))*$AI17,"-")</f>
        <v>7.682539682539684</v>
      </c>
      <c r="AS17" s="92">
        <f>_xlfn.IFERROR(IF($AH17="+",(L17-MIN($C17:$AG17))/(MAX($C17:$AG17)-MIN($C17:$AG17)),(L17-MAX($C17:$AG17))/(MIN($C17:$AG17)-MAX($C17:$AG17)))*$AI17,"-")</f>
        <v>5.077625570776258</v>
      </c>
      <c r="AT17" s="92">
        <f>_xlfn.IFERROR(IF($AH17="+",(M17-MIN($C17:$AG17))/(MAX($C17:$AG17)-MIN($C17:$AG17)),(M17-MAX($C17:$AG17))/(MIN($C17:$AG17)-MAX($C17:$AG17)))*$AI17,"-")</f>
        <v>4.581196581196582</v>
      </c>
      <c r="AU17" s="92">
        <f>_xlfn.IFERROR(IF($AH17="+",(N17-MIN($C17:$AG17))/(MAX($C17:$AG17)-MIN($C17:$AG17)),(N17-MAX($C17:$AG17))/(MIN($C17:$AG17)-MAX($C17:$AG17)))*$AI17,"-")</f>
        <v>7.4024276377217575</v>
      </c>
      <c r="AV17" s="95">
        <f>_xlfn.IFERROR(IF($AH17="+",(O17-MIN($C17:$AG17))/(MAX($C17:$AG17)-MIN($C17:$AG17)),(O17-MAX($C17:$AG17))/(MIN($C17:$AG17)-MAX($C17:$AG17)))*$AI17,"-")</f>
        <v>6.902606310013718</v>
      </c>
      <c r="AW17" s="95">
        <f>_xlfn.IFERROR(IF($AH17="+",(P17-MIN($C17:$AG17))/(MAX($C17:$AG17)-MIN($C17:$AG17)),(P17-MAX($C17:$AG17))/(MIN($C17:$AG17)-MAX($C17:$AG17)))*$AI17,"-")</f>
        <v>5.037037037037039</v>
      </c>
      <c r="AX17" s="95">
        <f>_xlfn.IFERROR(IF($AH17="+",(Q17-MIN($C17:$AG17))/(MAX($C17:$AG17)-MIN($C17:$AG17)),(Q17-MAX($C17:$AG17))/(MIN($C17:$AG17)-MAX($C17:$AG17)))*$AI17,"-")</f>
        <v>8</v>
      </c>
      <c r="AY17" s="95">
        <f>_xlfn.IFERROR(IF($AH17="+",(R17-MIN($C17:$AG17))/(MAX($C17:$AG17)-MIN($C17:$AG17)),(R17-MAX($C17:$AG17))/(MIN($C17:$AG17)-MAX($C17:$AG17)))*$AI17,"-")</f>
        <v>8</v>
      </c>
      <c r="AZ17" s="95">
        <f>_xlfn.IFERROR(IF($AH17="+",(S17-MIN($C17:$AG17))/(MAX($C17:$AG17)-MIN($C17:$AG17)),(S17-MAX($C17:$AG17))/(MIN($C17:$AG17)-MAX($C17:$AG17)))*$AI17,"-")</f>
        <v>8</v>
      </c>
      <c r="BA17" s="95">
        <f>_xlfn.IFERROR(IF($AH17="+",(T17-MIN($C17:$AG17))/(MAX($C17:$AG17)-MIN($C17:$AG17)),(T17-MAX($C17:$AG17))/(MIN($C17:$AG17)-MAX($C17:$AG17)))*$AI17,"-")</f>
        <v>5.575757575757578</v>
      </c>
      <c r="BB17" s="95">
        <f>_xlfn.IFERROR(IF($AH17="+",(U17-MIN($C17:$AG17))/(MAX($C17:$AG17)-MIN($C17:$AG17)),(U17-MAX($C17:$AG17))/(MIN($C17:$AG17)-MAX($C17:$AG17)))*$AI17,"-")</f>
        <v>6.024691358024691</v>
      </c>
      <c r="BC17" s="95">
        <f>_xlfn.IFERROR(IF($AH17="+",(V17-MIN($C17:$AG17))/(MAX($C17:$AG17)-MIN($C17:$AG17)),(V17-MAX($C17:$AG17))/(MIN($C17:$AG17)-MAX($C17:$AG17)))*$AI17,"-")</f>
        <v>8</v>
      </c>
      <c r="BD17" s="95">
        <f>_xlfn.IFERROR(IF($AH17="+",(W17-MIN($C17:$AG17))/(MAX($C17:$AG17)-MIN($C17:$AG17)),(W17-MAX($C17:$AG17))/(MIN($C17:$AG17)-MAX($C17:$AG17)))*$AI17,"-")</f>
        <v>7.647964796479649</v>
      </c>
      <c r="BE17" s="95">
        <f>_xlfn.IFERROR(IF($AH17="+",(X17-MIN($C17:$AG17))/(MAX($C17:$AG17)-MIN($C17:$AG17)),(X17-MAX($C17:$AG17))/(MIN($C17:$AG17)-MAX($C17:$AG17)))*$AI17,"-")</f>
        <v>8</v>
      </c>
      <c r="BF17" s="95">
        <f>_xlfn.IFERROR(IF($AH17="+",(Y17-MIN($C17:$AG17))/(MAX($C17:$AG17)-MIN($C17:$AG17)),(Y17-MAX($C17:$AG17))/(MIN($C17:$AG17)-MAX($C17:$AG17)))*$AI17,"-")</f>
        <v>8</v>
      </c>
      <c r="BG17" s="95">
        <f>_xlfn.IFERROR(IF($AH17="+",(Z17-MIN($C17:$AG17))/(MAX($C17:$AG17)-MIN($C17:$AG17)),(Z17-MAX($C17:$AG17))/(MIN($C17:$AG17)-MAX($C17:$AG17)))*$AI17,"-")</f>
        <v>6.518518518518517</v>
      </c>
      <c r="BH17" s="95">
        <f>_xlfn.IFERROR(IF($AH17="+",(AA17-MIN($C17:$AG17))/(MAX($C17:$AG17)-MIN($C17:$AG17)),(AA17-MAX($C17:$AG17))/(MIN($C17:$AG17)-MAX($C17:$AG17)))*$AI17,"-")</f>
        <v>4.483516483516486</v>
      </c>
      <c r="BI17" s="95">
        <f>_xlfn.IFERROR(IF($AH17="+",(AB17-MIN($C17:$AG17))/(MAX($C17:$AG17)-MIN($C17:$AG17)),(AB17-MAX($C17:$AG17))/(MIN($C17:$AG17)-MAX($C17:$AG17)))*$AI17,"-")</f>
        <v>8</v>
      </c>
      <c r="BJ17" s="95">
        <f>_xlfn.IFERROR(IF($AH17="+",(AC17-MIN($C17:$AG17))/(MAX($C17:$AG17)-MIN($C17:$AG17)),(AC17-MAX($C17:$AG17))/(MIN($C17:$AG17)-MAX($C17:$AG17)))*$AI17,"-")</f>
        <v>0</v>
      </c>
      <c r="BK17" s="95">
        <f>_xlfn.IFERROR(IF($AH17="+",(AD17-MIN($C17:$AG17))/(MAX($C17:$AG17)-MIN($C17:$AG17)),(AD17-MAX($C17:$AG17))/(MIN($C17:$AG17)-MAX($C17:$AG17)))*$AI17,"-")</f>
        <v>8</v>
      </c>
      <c r="BL17" s="98" t="str">
        <f>_xlfn.IFERROR(IF($AH17="+",(AE17-MIN($C17:$AG17))/(MAX($C17:$AG17)-MIN($C17:$AG17)),(AE17-MAX($C17:$AG17))/(MIN($C17:$AG17)-MAX($C17:$AG17)))*$AI17,"-")</f>
        <v>-</v>
      </c>
      <c r="BM17" s="98">
        <f>_xlfn.IFERROR(IF($AH17="+",(AF17-MIN($C17:$AG17))/(MAX($C17:$AG17)-MIN($C17:$AG17)),(AF17-MAX($C17:$AG17))/(MIN($C17:$AG17)-MAX($C17:$AG17)))*$AI17,"-")</f>
        <v>6.75788452207666</v>
      </c>
      <c r="BN17" s="98">
        <f>_xlfn.IFERROR(IF($AH17="+",(AG17-MIN($C17:$AG17))/(MAX($C17:$AG17)-MIN($C17:$AG17)),(AG17-MAX($C17:$AG17))/(MIN($C17:$AG17)-MAX($C17:$AG17)))*$AI17,"-")</f>
        <v>5.859531772575251</v>
      </c>
      <c r="BQ17" s="6"/>
      <c r="BR17" s="6"/>
      <c r="BS17" s="6"/>
      <c r="BT17" s="6"/>
      <c r="BU17" s="6"/>
    </row>
    <row r="18" spans="1:73" ht="15.75">
      <c r="A18" s="4" t="s">
        <v>12</v>
      </c>
      <c r="B18" s="11"/>
      <c r="C18" s="33" t="s">
        <v>5</v>
      </c>
      <c r="D18" s="33" t="s">
        <v>5</v>
      </c>
      <c r="E18" s="33" t="s">
        <v>5</v>
      </c>
      <c r="F18" s="33" t="s">
        <v>5</v>
      </c>
      <c r="G18" s="34">
        <v>3.0066815144766146</v>
      </c>
      <c r="H18" s="34">
        <v>3.1707317073170733</v>
      </c>
      <c r="I18" s="34">
        <v>4.444444444444445</v>
      </c>
      <c r="J18" s="34">
        <v>3.8461538461538463</v>
      </c>
      <c r="K18" s="34">
        <v>4.166666666666667</v>
      </c>
      <c r="L18" s="35">
        <v>7.123287671232877</v>
      </c>
      <c r="M18" s="35">
        <v>5.769230769230769</v>
      </c>
      <c r="N18" s="35">
        <v>4.201680672268908</v>
      </c>
      <c r="O18" s="36">
        <v>3.0864197530864197</v>
      </c>
      <c r="P18" s="36">
        <v>6.481481481481482</v>
      </c>
      <c r="Q18" s="36">
        <v>2.272727272727273</v>
      </c>
      <c r="R18" s="36">
        <v>6.944444444444445</v>
      </c>
      <c r="S18" s="36">
        <v>7.462686567164179</v>
      </c>
      <c r="T18" s="36">
        <v>2.272727272727273</v>
      </c>
      <c r="U18" s="36">
        <v>7.777777777777778</v>
      </c>
      <c r="V18" s="36">
        <v>5.405405405405405</v>
      </c>
      <c r="W18" s="36">
        <v>8.910891089108912</v>
      </c>
      <c r="X18" s="36">
        <v>11.904761904761905</v>
      </c>
      <c r="Y18" s="36">
        <v>5.504587155963303</v>
      </c>
      <c r="Z18" s="36">
        <v>4.166666666666667</v>
      </c>
      <c r="AA18" s="36">
        <v>3.2967032967032965</v>
      </c>
      <c r="AB18" s="36">
        <v>2.9411764705882355</v>
      </c>
      <c r="AC18" s="36">
        <v>7.5</v>
      </c>
      <c r="AD18" s="36">
        <v>0</v>
      </c>
      <c r="AE18" s="37" t="s">
        <v>5</v>
      </c>
      <c r="AF18" s="37">
        <v>2.183406113537118</v>
      </c>
      <c r="AG18" s="74">
        <v>6.0200668896321075</v>
      </c>
      <c r="AH18" s="22" t="s">
        <v>5</v>
      </c>
      <c r="AI18" s="15">
        <v>5</v>
      </c>
      <c r="AJ18" s="86" t="str">
        <f>_xlfn.IFERROR(IF($AH18="+",(C18-MIN($C18:$AG18))/(MAX($C18:$AG18)-MIN($C18:$AG18)),(C18-MAX($C18:$AG18))/(MIN($C18:$AG18)-MAX($C18:$AG18)))*$AI18,"-")</f>
        <v>-</v>
      </c>
      <c r="AK18" s="86" t="str">
        <f>_xlfn.IFERROR(IF($AH18="+",(D18-MIN($C18:$AG18))/(MAX($C18:$AG18)-MIN($C18:$AG18)),(D18-MAX($C18:$AG18))/(MIN($C18:$AG18)-MAX($C18:$AG18)))*$AI18,"-")</f>
        <v>-</v>
      </c>
      <c r="AL18" s="86" t="str">
        <f>_xlfn.IFERROR(IF($AH18="+",(E18-MIN($C18:$AG18))/(MAX($C18:$AG18)-MIN($C18:$AG18)),(E18-MAX($C18:$AG18))/(MIN($C18:$AG18)-MAX($C18:$AG18)))*$AI18,"-")</f>
        <v>-</v>
      </c>
      <c r="AM18" s="86" t="str">
        <f>_xlfn.IFERROR(IF($AH18="+",(F18-MIN($C18:$AG18))/(MAX($C18:$AG18)-MIN($C18:$AG18)),(F18-MAX($C18:$AG18))/(MIN($C18:$AG18)-MAX($C18:$AG18)))*$AI18,"-")</f>
        <v>-</v>
      </c>
      <c r="AN18" s="89">
        <f>_xlfn.IFERROR(IF($AH18="+",(G18-MIN($C18:$AG18))/(MAX($C18:$AG18)-MIN($C18:$AG18)),(G18-MAX($C18:$AG18))/(MIN($C18:$AG18)-MAX($C18:$AG18)))*$AI18,"-")</f>
        <v>3.737193763919822</v>
      </c>
      <c r="AO18" s="89">
        <f>_xlfn.IFERROR(IF($AH18="+",(H18-MIN($C18:$AG18))/(MAX($C18:$AG18)-MIN($C18:$AG18)),(H18-MAX($C18:$AG18))/(MIN($C18:$AG18)-MAX($C18:$AG18)))*$AI18,"-")</f>
        <v>3.6682926829268285</v>
      </c>
      <c r="AP18" s="89">
        <f>_xlfn.IFERROR(IF($AH18="+",(I18-MIN($C18:$AG18))/(MAX($C18:$AG18)-MIN($C18:$AG18)),(I18-MAX($C18:$AG18))/(MIN($C18:$AG18)-MAX($C18:$AG18)))*$AI18,"-")</f>
        <v>3.1333333333333337</v>
      </c>
      <c r="AQ18" s="89">
        <f>_xlfn.IFERROR(IF($AH18="+",(J18-MIN($C18:$AG18))/(MAX($C18:$AG18)-MIN($C18:$AG18)),(J18-MAX($C18:$AG18))/(MIN($C18:$AG18)-MAX($C18:$AG18)))*$AI18,"-")</f>
        <v>3.384615384615384</v>
      </c>
      <c r="AR18" s="89">
        <f>_xlfn.IFERROR(IF($AH18="+",(K18-MIN($C18:$AG18))/(MAX($C18:$AG18)-MIN($C18:$AG18)),(K18-MAX($C18:$AG18))/(MIN($C18:$AG18)-MAX($C18:$AG18)))*$AI18,"-")</f>
        <v>3.25</v>
      </c>
      <c r="AS18" s="92">
        <f>_xlfn.IFERROR(IF($AH18="+",(L18-MIN($C18:$AG18))/(MAX($C18:$AG18)-MIN($C18:$AG18)),(L18-MAX($C18:$AG18))/(MIN($C18:$AG18)-MAX($C18:$AG18)))*$AI18,"-")</f>
        <v>2.0082191780821916</v>
      </c>
      <c r="AT18" s="92">
        <f>_xlfn.IFERROR(IF($AH18="+",(M18-MIN($C18:$AG18))/(MAX($C18:$AG18)-MIN($C18:$AG18)),(M18-MAX($C18:$AG18))/(MIN($C18:$AG18)-MAX($C18:$AG18)))*$AI18,"-")</f>
        <v>2.576923076923077</v>
      </c>
      <c r="AU18" s="92">
        <f>_xlfn.IFERROR(IF($AH18="+",(N18-MIN($C18:$AG18))/(MAX($C18:$AG18)-MIN($C18:$AG18)),(N18-MAX($C18:$AG18))/(MIN($C18:$AG18)-MAX($C18:$AG18)))*$AI18,"-")</f>
        <v>3.235294117647059</v>
      </c>
      <c r="AV18" s="95">
        <f>_xlfn.IFERROR(IF($AH18="+",(O18-MIN($C18:$AG18))/(MAX($C18:$AG18)-MIN($C18:$AG18)),(O18-MAX($C18:$AG18))/(MIN($C18:$AG18)-MAX($C18:$AG18)))*$AI18,"-")</f>
        <v>3.703703703703704</v>
      </c>
      <c r="AW18" s="95">
        <f>_xlfn.IFERROR(IF($AH18="+",(P18-MIN($C18:$AG18))/(MAX($C18:$AG18)-MIN($C18:$AG18)),(P18-MAX($C18:$AG18))/(MIN($C18:$AG18)-MAX($C18:$AG18)))*$AI18,"-")</f>
        <v>2.2777777777777777</v>
      </c>
      <c r="AX18" s="95">
        <f>_xlfn.IFERROR(IF($AH18="+",(Q18-MIN($C18:$AG18))/(MAX($C18:$AG18)-MIN($C18:$AG18)),(Q18-MAX($C18:$AG18))/(MIN($C18:$AG18)-MAX($C18:$AG18)))*$AI18,"-")</f>
        <v>4.045454545454545</v>
      </c>
      <c r="AY18" s="95">
        <f>_xlfn.IFERROR(IF($AH18="+",(R18-MIN($C18:$AG18))/(MAX($C18:$AG18)-MIN($C18:$AG18)),(R18-MAX($C18:$AG18))/(MIN($C18:$AG18)-MAX($C18:$AG18)))*$AI18,"-")</f>
        <v>2.0833333333333335</v>
      </c>
      <c r="AZ18" s="95">
        <f>_xlfn.IFERROR(IF($AH18="+",(S18-MIN($C18:$AG18))/(MAX($C18:$AG18)-MIN($C18:$AG18)),(S18-MAX($C18:$AG18))/(MIN($C18:$AG18)-MAX($C18:$AG18)))*$AI18,"-")</f>
        <v>1.8656716417910448</v>
      </c>
      <c r="BA18" s="95">
        <f>_xlfn.IFERROR(IF($AH18="+",(T18-MIN($C18:$AG18))/(MAX($C18:$AG18)-MIN($C18:$AG18)),(T18-MAX($C18:$AG18))/(MIN($C18:$AG18)-MAX($C18:$AG18)))*$AI18,"-")</f>
        <v>4.045454545454545</v>
      </c>
      <c r="BB18" s="95">
        <f>_xlfn.IFERROR(IF($AH18="+",(U18-MIN($C18:$AG18))/(MAX($C18:$AG18)-MIN($C18:$AG18)),(U18-MAX($C18:$AG18))/(MIN($C18:$AG18)-MAX($C18:$AG18)))*$AI18,"-")</f>
        <v>1.7333333333333334</v>
      </c>
      <c r="BC18" s="95">
        <f>_xlfn.IFERROR(IF($AH18="+",(V18-MIN($C18:$AG18))/(MAX($C18:$AG18)-MIN($C18:$AG18)),(V18-MAX($C18:$AG18))/(MIN($C18:$AG18)-MAX($C18:$AG18)))*$AI18,"-")</f>
        <v>2.72972972972973</v>
      </c>
      <c r="BD18" s="95">
        <f>_xlfn.IFERROR(IF($AH18="+",(W18-MIN($C18:$AG18))/(MAX($C18:$AG18)-MIN($C18:$AG18)),(W18-MAX($C18:$AG18))/(MIN($C18:$AG18)-MAX($C18:$AG18)))*$AI18,"-")</f>
        <v>1.2574257425742572</v>
      </c>
      <c r="BE18" s="95">
        <f>_xlfn.IFERROR(IF($AH18="+",(X18-MIN($C18:$AG18))/(MAX($C18:$AG18)-MIN($C18:$AG18)),(X18-MAX($C18:$AG18))/(MIN($C18:$AG18)-MAX($C18:$AG18)))*$AI18,"-")</f>
        <v>0</v>
      </c>
      <c r="BF18" s="95">
        <f>_xlfn.IFERROR(IF($AH18="+",(Y18-MIN($C18:$AG18))/(MAX($C18:$AG18)-MIN($C18:$AG18)),(Y18-MAX($C18:$AG18))/(MIN($C18:$AG18)-MAX($C18:$AG18)))*$AI18,"-")</f>
        <v>2.6880733944954125</v>
      </c>
      <c r="BG18" s="95">
        <f>_xlfn.IFERROR(IF($AH18="+",(Z18-MIN($C18:$AG18))/(MAX($C18:$AG18)-MIN($C18:$AG18)),(Z18-MAX($C18:$AG18))/(MIN($C18:$AG18)-MAX($C18:$AG18)))*$AI18,"-")</f>
        <v>3.25</v>
      </c>
      <c r="BH18" s="95">
        <f>_xlfn.IFERROR(IF($AH18="+",(AA18-MIN($C18:$AG18))/(MAX($C18:$AG18)-MIN($C18:$AG18)),(AA18-MAX($C18:$AG18))/(MIN($C18:$AG18)-MAX($C18:$AG18)))*$AI18,"-")</f>
        <v>3.615384615384616</v>
      </c>
      <c r="BI18" s="95">
        <f>_xlfn.IFERROR(IF($AH18="+",(AB18-MIN($C18:$AG18))/(MAX($C18:$AG18)-MIN($C18:$AG18)),(AB18-MAX($C18:$AG18))/(MIN($C18:$AG18)-MAX($C18:$AG18)))*$AI18,"-")</f>
        <v>3.764705882352941</v>
      </c>
      <c r="BJ18" s="95">
        <f>_xlfn.IFERROR(IF($AH18="+",(AC18-MIN($C18:$AG18))/(MAX($C18:$AG18)-MIN($C18:$AG18)),(AC18-MAX($C18:$AG18))/(MIN($C18:$AG18)-MAX($C18:$AG18)))*$AI18,"-")</f>
        <v>1.85</v>
      </c>
      <c r="BK18" s="95">
        <f>_xlfn.IFERROR(IF($AH18="+",(AD18-MIN($C18:$AG18))/(MAX($C18:$AG18)-MIN($C18:$AG18)),(AD18-MAX($C18:$AG18))/(MIN($C18:$AG18)-MAX($C18:$AG18)))*$AI18,"-")</f>
        <v>5</v>
      </c>
      <c r="BL18" s="98" t="str">
        <f>_xlfn.IFERROR(IF($AH18="+",(AE18-MIN($C18:$AG18))/(MAX($C18:$AG18)-MIN($C18:$AG18)),(AE18-MAX($C18:$AG18))/(MIN($C18:$AG18)-MAX($C18:$AG18)))*$AI18,"-")</f>
        <v>-</v>
      </c>
      <c r="BM18" s="98">
        <f>_xlfn.IFERROR(IF($AH18="+",(AF18-MIN($C18:$AG18))/(MAX($C18:$AG18)-MIN($C18:$AG18)),(AF18-MAX($C18:$AG18))/(MIN($C18:$AG18)-MAX($C18:$AG18)))*$AI18,"-")</f>
        <v>4.08296943231441</v>
      </c>
      <c r="BN18" s="98">
        <f>_xlfn.IFERROR(IF($AH18="+",(AG18-MIN($C18:$AG18))/(MAX($C18:$AG18)-MIN($C18:$AG18)),(AG18-MAX($C18:$AG18))/(MIN($C18:$AG18)-MAX($C18:$AG18)))*$AI18,"-")</f>
        <v>2.471571906354515</v>
      </c>
      <c r="BQ18" s="6"/>
      <c r="BR18" s="6"/>
      <c r="BS18" s="6"/>
      <c r="BT18" s="6"/>
      <c r="BU18" s="6"/>
    </row>
    <row r="19" spans="1:73" ht="15.75">
      <c r="A19" s="4" t="s">
        <v>13</v>
      </c>
      <c r="B19" s="11"/>
      <c r="C19" s="33">
        <v>5.713271823988644</v>
      </c>
      <c r="D19" s="33" t="s">
        <v>5</v>
      </c>
      <c r="E19" s="33" t="s">
        <v>5</v>
      </c>
      <c r="F19" s="33" t="s">
        <v>5</v>
      </c>
      <c r="G19" s="34" t="s">
        <v>5</v>
      </c>
      <c r="H19" s="34" t="s">
        <v>5</v>
      </c>
      <c r="I19" s="34">
        <v>4.859335038363171</v>
      </c>
      <c r="J19" s="34">
        <v>4</v>
      </c>
      <c r="K19" s="34">
        <v>1.4864864864864864</v>
      </c>
      <c r="L19" s="35">
        <v>1.0600706713780919</v>
      </c>
      <c r="M19" s="35" t="s">
        <v>5</v>
      </c>
      <c r="N19" s="35" t="s">
        <v>5</v>
      </c>
      <c r="O19" s="36" t="s">
        <v>5</v>
      </c>
      <c r="P19" s="36">
        <v>3.7037037037037037</v>
      </c>
      <c r="Q19" s="36" t="s">
        <v>5</v>
      </c>
      <c r="R19" s="36" t="s">
        <v>5</v>
      </c>
      <c r="S19" s="36" t="s">
        <v>5</v>
      </c>
      <c r="T19" s="36" t="s">
        <v>5</v>
      </c>
      <c r="U19" s="36" t="s">
        <v>5</v>
      </c>
      <c r="V19" s="36" t="s">
        <v>5</v>
      </c>
      <c r="W19" s="36" t="s">
        <v>5</v>
      </c>
      <c r="X19" s="36" t="s">
        <v>5</v>
      </c>
      <c r="Y19" s="36">
        <v>10</v>
      </c>
      <c r="Z19" s="36" t="s">
        <v>5</v>
      </c>
      <c r="AA19" s="36">
        <v>6.25</v>
      </c>
      <c r="AB19" s="36" t="s">
        <v>5</v>
      </c>
      <c r="AC19" s="36" t="s">
        <v>5</v>
      </c>
      <c r="AD19" s="36" t="s">
        <v>5</v>
      </c>
      <c r="AE19" s="37" t="s">
        <v>5</v>
      </c>
      <c r="AF19" s="37">
        <v>0.3067484662576687</v>
      </c>
      <c r="AG19" s="74">
        <v>1.0050251256281406</v>
      </c>
      <c r="AH19" s="22" t="s">
        <v>5</v>
      </c>
      <c r="AI19" s="15">
        <v>4</v>
      </c>
      <c r="AJ19" s="86">
        <f>_xlfn.IFERROR(IF($AH19="+",(C19-MIN($C19:$AG19))/(MAX($C19:$AG19)-MIN($C19:$AG19)),(C19-MAX($C19:$AG19))/(MIN($C19:$AG19)-MAX($C19:$AG19)))*$AI19,"-")</f>
        <v>1.7689536523793699</v>
      </c>
      <c r="AK19" s="86" t="str">
        <f>_xlfn.IFERROR(IF($AH19="+",(D19-MIN($C19:$AG19))/(MAX($C19:$AG19)-MIN($C19:$AG19)),(D19-MAX($C19:$AG19))/(MIN($C19:$AG19)-MAX($C19:$AG19)))*$AI19,"-")</f>
        <v>-</v>
      </c>
      <c r="AL19" s="86" t="str">
        <f>_xlfn.IFERROR(IF($AH19="+",(E19-MIN($C19:$AG19))/(MAX($C19:$AG19)-MIN($C19:$AG19)),(E19-MAX($C19:$AG19))/(MIN($C19:$AG19)-MAX($C19:$AG19)))*$AI19,"-")</f>
        <v>-</v>
      </c>
      <c r="AM19" s="86" t="str">
        <f>_xlfn.IFERROR(IF($AH19="+",(F19-MIN($C19:$AG19))/(MAX($C19:$AG19)-MIN($C19:$AG19)),(F19-MAX($C19:$AG19))/(MIN($C19:$AG19)-MAX($C19:$AG19)))*$AI19,"-")</f>
        <v>-</v>
      </c>
      <c r="AN19" s="89" t="str">
        <f>_xlfn.IFERROR(IF($AH19="+",(G19-MIN($C19:$AG19))/(MAX($C19:$AG19)-MIN($C19:$AG19)),(G19-MAX($C19:$AG19))/(MIN($C19:$AG19)-MAX($C19:$AG19)))*$AI19,"-")</f>
        <v>-</v>
      </c>
      <c r="AO19" s="89" t="str">
        <f>_xlfn.IFERROR(IF($AH19="+",(H19-MIN($C19:$AG19))/(MAX($C19:$AG19)-MIN($C19:$AG19)),(H19-MAX($C19:$AG19))/(MIN($C19:$AG19)-MAX($C19:$AG19)))*$AI19,"-")</f>
        <v>-</v>
      </c>
      <c r="AP19" s="89">
        <f>_xlfn.IFERROR(IF($AH19="+",(I19-MIN($C19:$AG19))/(MAX($C19:$AG19)-MIN($C19:$AG19)),(I19-MAX($C19:$AG19))/(MIN($C19:$AG19)-MAX($C19:$AG19)))*$AI19,"-")</f>
        <v>2.1213376930298815</v>
      </c>
      <c r="AQ19" s="89">
        <f>_xlfn.IFERROR(IF($AH19="+",(J19-MIN($C19:$AG19))/(MAX($C19:$AG19)-MIN($C19:$AG19)),(J19-MAX($C19:$AG19))/(MIN($C19:$AG19)-MAX($C19:$AG19)))*$AI19,"-")</f>
        <v>2.475949367088608</v>
      </c>
      <c r="AR19" s="89">
        <f>_xlfn.IFERROR(IF($AH19="+",(K19-MIN($C19:$AG19))/(MAX($C19:$AG19)-MIN($C19:$AG19)),(K19-MAX($C19:$AG19))/(MIN($C19:$AG19)-MAX($C19:$AG19)))*$AI19,"-")</f>
        <v>3.5131713992473492</v>
      </c>
      <c r="AS19" s="92">
        <f>_xlfn.IFERROR(IF($AH19="+",(L19-MIN($C19:$AG19))/(MAX($C19:$AG19)-MIN($C19:$AG19)),(L19-MAX($C19:$AG19))/(MIN($C19:$AG19)-MAX($C19:$AG19)))*$AI19,"-")</f>
        <v>3.6891353938363824</v>
      </c>
      <c r="AT19" s="92" t="str">
        <f>_xlfn.IFERROR(IF($AH19="+",(M19-MIN($C19:$AG19))/(MAX($C19:$AG19)-MIN($C19:$AG19)),(M19-MAX($C19:$AG19))/(MIN($C19:$AG19)-MAX($C19:$AG19)))*$AI19,"-")</f>
        <v>-</v>
      </c>
      <c r="AU19" s="92" t="str">
        <f>_xlfn.IFERROR(IF($AH19="+",(N19-MIN($C19:$AG19))/(MAX($C19:$AG19)-MIN($C19:$AG19)),(N19-MAX($C19:$AG19))/(MIN($C19:$AG19)-MAX($C19:$AG19)))*$AI19,"-")</f>
        <v>-</v>
      </c>
      <c r="AV19" s="95" t="str">
        <f>_xlfn.IFERROR(IF($AH19="+",(O19-MIN($C19:$AG19))/(MAX($C19:$AG19)-MIN($C19:$AG19)),(O19-MAX($C19:$AG19))/(MIN($C19:$AG19)-MAX($C19:$AG19)))*$AI19,"-")</f>
        <v>-</v>
      </c>
      <c r="AW19" s="95">
        <f>_xlfn.IFERROR(IF($AH19="+",(P19-MIN($C19:$AG19))/(MAX($C19:$AG19)-MIN($C19:$AG19)),(P19-MAX($C19:$AG19))/(MIN($C19:$AG19)-MAX($C19:$AG19)))*$AI19,"-")</f>
        <v>2.5982184716361933</v>
      </c>
      <c r="AX19" s="95" t="str">
        <f>_xlfn.IFERROR(IF($AH19="+",(Q19-MIN($C19:$AG19))/(MAX($C19:$AG19)-MIN($C19:$AG19)),(Q19-MAX($C19:$AG19))/(MIN($C19:$AG19)-MAX($C19:$AG19)))*$AI19,"-")</f>
        <v>-</v>
      </c>
      <c r="AY19" s="95" t="str">
        <f>_xlfn.IFERROR(IF($AH19="+",(R19-MIN($C19:$AG19))/(MAX($C19:$AG19)-MIN($C19:$AG19)),(R19-MAX($C19:$AG19))/(MIN($C19:$AG19)-MAX($C19:$AG19)))*$AI19,"-")</f>
        <v>-</v>
      </c>
      <c r="AZ19" s="95" t="str">
        <f>_xlfn.IFERROR(IF($AH19="+",(S19-MIN($C19:$AG19))/(MAX($C19:$AG19)-MIN($C19:$AG19)),(S19-MAX($C19:$AG19))/(MIN($C19:$AG19)-MAX($C19:$AG19)))*$AI19,"-")</f>
        <v>-</v>
      </c>
      <c r="BA19" s="95" t="str">
        <f>_xlfn.IFERROR(IF($AH19="+",(T19-MIN($C19:$AG19))/(MAX($C19:$AG19)-MIN($C19:$AG19)),(T19-MAX($C19:$AG19))/(MIN($C19:$AG19)-MAX($C19:$AG19)))*$AI19,"-")</f>
        <v>-</v>
      </c>
      <c r="BB19" s="95" t="str">
        <f>_xlfn.IFERROR(IF($AH19="+",(U19-MIN($C19:$AG19))/(MAX($C19:$AG19)-MIN($C19:$AG19)),(U19-MAX($C19:$AG19))/(MIN($C19:$AG19)-MAX($C19:$AG19)))*$AI19,"-")</f>
        <v>-</v>
      </c>
      <c r="BC19" s="95" t="str">
        <f>_xlfn.IFERROR(IF($AH19="+",(V19-MIN($C19:$AG19))/(MAX($C19:$AG19)-MIN($C19:$AG19)),(V19-MAX($C19:$AG19))/(MIN($C19:$AG19)-MAX($C19:$AG19)))*$AI19,"-")</f>
        <v>-</v>
      </c>
      <c r="BD19" s="95" t="str">
        <f>_xlfn.IFERROR(IF($AH19="+",(W19-MIN($C19:$AG19))/(MAX($C19:$AG19)-MIN($C19:$AG19)),(W19-MAX($C19:$AG19))/(MIN($C19:$AG19)-MAX($C19:$AG19)))*$AI19,"-")</f>
        <v>-</v>
      </c>
      <c r="BE19" s="95" t="str">
        <f>_xlfn.IFERROR(IF($AH19="+",(X19-MIN($C19:$AG19))/(MAX($C19:$AG19)-MIN($C19:$AG19)),(X19-MAX($C19:$AG19))/(MIN($C19:$AG19)-MAX($C19:$AG19)))*$AI19,"-")</f>
        <v>-</v>
      </c>
      <c r="BF19" s="95">
        <f>_xlfn.IFERROR(IF($AH19="+",(Y19-MIN($C19:$AG19))/(MAX($C19:$AG19)-MIN($C19:$AG19)),(Y19-MAX($C19:$AG19))/(MIN($C19:$AG19)-MAX($C19:$AG19)))*$AI19,"-")</f>
        <v>0</v>
      </c>
      <c r="BG19" s="95" t="str">
        <f>_xlfn.IFERROR(IF($AH19="+",(Z19-MIN($C19:$AG19))/(MAX($C19:$AG19)-MIN($C19:$AG19)),(Z19-MAX($C19:$AG19))/(MIN($C19:$AG19)-MAX($C19:$AG19)))*$AI19,"-")</f>
        <v>-</v>
      </c>
      <c r="BH19" s="95">
        <f>_xlfn.IFERROR(IF($AH19="+",(AA19-MIN($C19:$AG19))/(MAX($C19:$AG19)-MIN($C19:$AG19)),(AA19-MAX($C19:$AG19))/(MIN($C19:$AG19)-MAX($C19:$AG19)))*$AI19,"-")</f>
        <v>1.54746835443038</v>
      </c>
      <c r="BI19" s="95" t="str">
        <f>_xlfn.IFERROR(IF($AH19="+",(AB19-MIN($C19:$AG19))/(MAX($C19:$AG19)-MIN($C19:$AG19)),(AB19-MAX($C19:$AG19))/(MIN($C19:$AG19)-MAX($C19:$AG19)))*$AI19,"-")</f>
        <v>-</v>
      </c>
      <c r="BJ19" s="95" t="str">
        <f>_xlfn.IFERROR(IF($AH19="+",(AC19-MIN($C19:$AG19))/(MAX($C19:$AG19)-MIN($C19:$AG19)),(AC19-MAX($C19:$AG19))/(MIN($C19:$AG19)-MAX($C19:$AG19)))*$AI19,"-")</f>
        <v>-</v>
      </c>
      <c r="BK19" s="95" t="str">
        <f>_xlfn.IFERROR(IF($AH19="+",(AD19-MIN($C19:$AG19))/(MAX($C19:$AG19)-MIN($C19:$AG19)),(AD19-MAX($C19:$AG19))/(MIN($C19:$AG19)-MAX($C19:$AG19)))*$AI19,"-")</f>
        <v>-</v>
      </c>
      <c r="BL19" s="98" t="str">
        <f>_xlfn.IFERROR(IF($AH19="+",(AE19-MIN($C19:$AG19))/(MAX($C19:$AG19)-MIN($C19:$AG19)),(AE19-MAX($C19:$AG19))/(MIN($C19:$AG19)-MAX($C19:$AG19)))*$AI19,"-")</f>
        <v>-</v>
      </c>
      <c r="BM19" s="98">
        <f>_xlfn.IFERROR(IF($AH19="+",(AF19-MIN($C19:$AG19))/(MAX($C19:$AG19)-MIN($C19:$AG19)),(AF19-MAX($C19:$AG19))/(MIN($C19:$AG19)-MAX($C19:$AG19)))*$AI19,"-")</f>
        <v>4</v>
      </c>
      <c r="BN19" s="98">
        <f>_xlfn.IFERROR(IF($AH19="+",(AG19-MIN($C19:$AG19))/(MAX($C19:$AG19)-MIN($C19:$AG19)),(AG19-MAX($C19:$AG19))/(MIN($C19:$AG19)-MAX($C19:$AG19)))*$AI19,"-")</f>
        <v>3.711850391196489</v>
      </c>
      <c r="BQ19" s="6"/>
      <c r="BR19" s="6"/>
      <c r="BS19" s="6"/>
      <c r="BT19" s="6"/>
      <c r="BU19" s="6"/>
    </row>
    <row r="20" spans="1:73" ht="30">
      <c r="A20" s="259" t="s">
        <v>14</v>
      </c>
      <c r="B20" s="13"/>
      <c r="C20" s="33" t="s">
        <v>5</v>
      </c>
      <c r="D20" s="33" t="s">
        <v>5</v>
      </c>
      <c r="E20" s="33" t="s">
        <v>5</v>
      </c>
      <c r="F20" s="33" t="s">
        <v>5</v>
      </c>
      <c r="G20" s="51">
        <v>64.47661469933185</v>
      </c>
      <c r="H20" s="51">
        <v>90.48780487804878</v>
      </c>
      <c r="I20" s="51">
        <v>112.38095238095238</v>
      </c>
      <c r="J20" s="51">
        <v>88.88888888888889</v>
      </c>
      <c r="K20" s="51">
        <v>67.55952380952381</v>
      </c>
      <c r="L20" s="58">
        <v>66.57534246575342</v>
      </c>
      <c r="M20" s="58">
        <v>3.8461538461538463</v>
      </c>
      <c r="N20" s="58">
        <v>1.680672268907563</v>
      </c>
      <c r="O20" s="66">
        <v>0</v>
      </c>
      <c r="P20" s="66">
        <v>52.77777777777778</v>
      </c>
      <c r="Q20" s="66">
        <v>0</v>
      </c>
      <c r="R20" s="66">
        <v>8.333333333333334</v>
      </c>
      <c r="S20" s="66">
        <v>0</v>
      </c>
      <c r="T20" s="66">
        <v>0</v>
      </c>
      <c r="U20" s="66">
        <v>0</v>
      </c>
      <c r="V20" s="66">
        <v>0</v>
      </c>
      <c r="W20" s="66">
        <v>83.16831683168317</v>
      </c>
      <c r="X20" s="66">
        <v>0</v>
      </c>
      <c r="Y20" s="66">
        <v>27.522935779816514</v>
      </c>
      <c r="Z20" s="66">
        <v>0</v>
      </c>
      <c r="AA20" s="66">
        <v>6.593406593406593</v>
      </c>
      <c r="AB20" s="66">
        <v>0</v>
      </c>
      <c r="AC20" s="66">
        <v>7.5</v>
      </c>
      <c r="AD20" s="66">
        <v>0</v>
      </c>
      <c r="AE20" s="37" t="s">
        <v>5</v>
      </c>
      <c r="AF20" s="75">
        <v>53.7117903930131</v>
      </c>
      <c r="AG20" s="76">
        <v>67.55852842809365</v>
      </c>
      <c r="AH20" s="24" t="s">
        <v>5</v>
      </c>
      <c r="AI20" s="16">
        <v>8</v>
      </c>
      <c r="AJ20" s="86" t="str">
        <f>_xlfn.IFERROR(IF($AH20="+",(C20-MIN($C20:$AG20))/(MAX($C20:$AG20)-MIN($C20:$AG20)),(C20-MAX($C20:$AG20))/(MIN($C20:$AG20)-MAX($C20:$AG20)))*$AI20,"-")</f>
        <v>-</v>
      </c>
      <c r="AK20" s="86" t="str">
        <f>_xlfn.IFERROR(IF($AH20="+",(D20-MIN($C20:$AG20))/(MAX($C20:$AG20)-MIN($C20:$AG20)),(D20-MAX($C20:$AG20))/(MIN($C20:$AG20)-MAX($C20:$AG20)))*$AI20,"-")</f>
        <v>-</v>
      </c>
      <c r="AL20" s="86" t="str">
        <f>_xlfn.IFERROR(IF($AH20="+",(E20-MIN($C20:$AG20))/(MAX($C20:$AG20)-MIN($C20:$AG20)),(E20-MAX($C20:$AG20))/(MIN($C20:$AG20)-MAX($C20:$AG20)))*$AI20,"-")</f>
        <v>-</v>
      </c>
      <c r="AM20" s="86" t="str">
        <f>_xlfn.IFERROR(IF($AH20="+",(F20-MIN($C20:$AG20))/(MAX($C20:$AG20)-MIN($C20:$AG20)),(F20-MAX($C20:$AG20))/(MIN($C20:$AG20)-MAX($C20:$AG20)))*$AI20,"-")</f>
        <v>-</v>
      </c>
      <c r="AN20" s="89">
        <f>_xlfn.IFERROR(IF($AH20="+",(G20-MIN($C20:$AG20))/(MAX($C20:$AG20)-MIN($C20:$AG20)),(G20-MAX($C20:$AG20))/(MIN($C20:$AG20)-MAX($C20:$AG20)))*$AI20,"-")</f>
        <v>3.4101392925899363</v>
      </c>
      <c r="AO20" s="89">
        <f>_xlfn.IFERROR(IF($AH20="+",(H20-MIN($C20:$AG20))/(MAX($C20:$AG20)-MIN($C20:$AG20)),(H20-MAX($C20:$AG20))/(MIN($C20:$AG20)-MAX($C20:$AG20)))*$AI20,"-")</f>
        <v>1.558495245969409</v>
      </c>
      <c r="AP20" s="89">
        <f>_xlfn.IFERROR(IF($AH20="+",(I20-MIN($C20:$AG20))/(MAX($C20:$AG20)-MIN($C20:$AG20)),(I20-MAX($C20:$AG20))/(MIN($C20:$AG20)-MAX($C20:$AG20)))*$AI20,"-")</f>
        <v>0</v>
      </c>
      <c r="AQ20" s="89">
        <f>_xlfn.IFERROR(IF($AH20="+",(J20-MIN($C20:$AG20))/(MAX($C20:$AG20)-MIN($C20:$AG20)),(J20-MAX($C20:$AG20))/(MIN($C20:$AG20)-MAX($C20:$AG20)))*$AI20,"-")</f>
        <v>1.672316384180791</v>
      </c>
      <c r="AR20" s="89">
        <f>_xlfn.IFERROR(IF($AH20="+",(K20-MIN($C20:$AG20))/(MAX($C20:$AG20)-MIN($C20:$AG20)),(K20-MAX($C20:$AG20))/(MIN($C20:$AG20)-MAX($C20:$AG20)))*$AI20,"-")</f>
        <v>3.1906779661016946</v>
      </c>
      <c r="AS20" s="92">
        <f>_xlfn.IFERROR(IF($AH20="+",(L20-MIN($C20:$AG20))/(MAX($C20:$AG20)-MIN($C20:$AG20)),(L20-MAX($C20:$AG20))/(MIN($C20:$AG20)-MAX($C20:$AG20)))*$AI20,"-")</f>
        <v>3.2607383329463664</v>
      </c>
      <c r="AT20" s="92">
        <f>_xlfn.IFERROR(IF($AH20="+",(M20-MIN($C20:$AG20))/(MAX($C20:$AG20)-MIN($C20:$AG20)),(M20-MAX($C20:$AG20))/(MIN($C20:$AG20)-MAX($C20:$AG20)))*$AI20,"-")</f>
        <v>7.726205997392438</v>
      </c>
      <c r="AU20" s="92">
        <f>_xlfn.IFERROR(IF($AH20="+",(N20-MIN($C20:$AG20))/(MAX($C20:$AG20)-MIN($C20:$AG20)),(N20-MAX($C20:$AG20))/(MIN($C20:$AG20)-MAX($C20:$AG20)))*$AI20,"-")</f>
        <v>7.880358923230309</v>
      </c>
      <c r="AV20" s="95">
        <f>_xlfn.IFERROR(IF($AH20="+",(O20-MIN($C20:$AG20))/(MAX($C20:$AG20)-MIN($C20:$AG20)),(O20-MAX($C20:$AG20))/(MIN($C20:$AG20)-MAX($C20:$AG20)))*$AI20,"-")</f>
        <v>8</v>
      </c>
      <c r="AW20" s="95">
        <f>_xlfn.IFERROR(IF($AH20="+",(P20-MIN($C20:$AG20))/(MAX($C20:$AG20)-MIN($C20:$AG20)),(P20-MAX($C20:$AG20))/(MIN($C20:$AG20)-MAX($C20:$AG20)))*$AI20,"-")</f>
        <v>4.242937853107344</v>
      </c>
      <c r="AX20" s="95">
        <f>_xlfn.IFERROR(IF($AH20="+",(Q20-MIN($C20:$AG20))/(MAX($C20:$AG20)-MIN($C20:$AG20)),(Q20-MAX($C20:$AG20))/(MIN($C20:$AG20)-MAX($C20:$AG20)))*$AI20,"-")</f>
        <v>8</v>
      </c>
      <c r="AY20" s="95">
        <f>_xlfn.IFERROR(IF($AH20="+",(R20-MIN($C20:$AG20))/(MAX($C20:$AG20)-MIN($C20:$AG20)),(R20-MAX($C20:$AG20))/(MIN($C20:$AG20)-MAX($C20:$AG20)))*$AI20,"-")</f>
        <v>7.40677966101695</v>
      </c>
      <c r="AZ20" s="95">
        <f>_xlfn.IFERROR(IF($AH20="+",(S20-MIN($C20:$AG20))/(MAX($C20:$AG20)-MIN($C20:$AG20)),(S20-MAX($C20:$AG20))/(MIN($C20:$AG20)-MAX($C20:$AG20)))*$AI20,"-")</f>
        <v>8</v>
      </c>
      <c r="BA20" s="95">
        <f>_xlfn.IFERROR(IF($AH20="+",(T20-MIN($C20:$AG20))/(MAX($C20:$AG20)-MIN($C20:$AG20)),(T20-MAX($C20:$AG20))/(MIN($C20:$AG20)-MAX($C20:$AG20)))*$AI20,"-")</f>
        <v>8</v>
      </c>
      <c r="BB20" s="95">
        <f>_xlfn.IFERROR(IF($AH20="+",(U20-MIN($C20:$AG20))/(MAX($C20:$AG20)-MIN($C20:$AG20)),(U20-MAX($C20:$AG20))/(MIN($C20:$AG20)-MAX($C20:$AG20)))*$AI20,"-")</f>
        <v>8</v>
      </c>
      <c r="BC20" s="95">
        <f>_xlfn.IFERROR(IF($AH20="+",(V20-MIN($C20:$AG20))/(MAX($C20:$AG20)-MIN($C20:$AG20)),(V20-MAX($C20:$AG20))/(MIN($C20:$AG20)-MAX($C20:$AG20)))*$AI20,"-")</f>
        <v>8</v>
      </c>
      <c r="BD20" s="95">
        <f>_xlfn.IFERROR(IF($AH20="+",(W20-MIN($C20:$AG20))/(MAX($C20:$AG20)-MIN($C20:$AG20)),(W20-MAX($C20:$AG20))/(MIN($C20:$AG20)-MAX($C20:$AG20)))*$AI20,"-")</f>
        <v>2.079543547575096</v>
      </c>
      <c r="BE20" s="95">
        <f>_xlfn.IFERROR(IF($AH20="+",(X20-MIN($C20:$AG20))/(MAX($C20:$AG20)-MIN($C20:$AG20)),(X20-MAX($C20:$AG20))/(MIN($C20:$AG20)-MAX($C20:$AG20)))*$AI20,"-")</f>
        <v>8</v>
      </c>
      <c r="BF20" s="95">
        <f>_xlfn.IFERROR(IF($AH20="+",(Y20-MIN($C20:$AG20))/(MAX($C20:$AG20)-MIN($C20:$AG20)),(Y20-MAX($C20:$AG20))/(MIN($C20:$AG20)-MAX($C20:$AG20)))*$AI20,"-")</f>
        <v>6.04074016482662</v>
      </c>
      <c r="BG20" s="95">
        <f>_xlfn.IFERROR(IF($AH20="+",(Z20-MIN($C20:$AG20))/(MAX($C20:$AG20)-MIN($C20:$AG20)),(Z20-MAX($C20:$AG20))/(MIN($C20:$AG20)-MAX($C20:$AG20)))*$AI20,"-")</f>
        <v>8</v>
      </c>
      <c r="BH20" s="95">
        <f>_xlfn.IFERROR(IF($AH20="+",(AA20-MIN($C20:$AG20))/(MAX($C20:$AG20)-MIN($C20:$AG20)),(AA20-MAX($C20:$AG20))/(MIN($C20:$AG20)-MAX($C20:$AG20)))*$AI20,"-")</f>
        <v>7.530638852672751</v>
      </c>
      <c r="BI20" s="95">
        <f>_xlfn.IFERROR(IF($AH20="+",(AB20-MIN($C20:$AG20))/(MAX($C20:$AG20)-MIN($C20:$AG20)),(AB20-MAX($C20:$AG20))/(MIN($C20:$AG20)-MAX($C20:$AG20)))*$AI20,"-")</f>
        <v>8</v>
      </c>
      <c r="BJ20" s="95">
        <f>_xlfn.IFERROR(IF($AH20="+",(AC20-MIN($C20:$AG20))/(MAX($C20:$AG20)-MIN($C20:$AG20)),(AC20-MAX($C20:$AG20))/(MIN($C20:$AG20)-MAX($C20:$AG20)))*$AI20,"-")</f>
        <v>7.466101694915254</v>
      </c>
      <c r="BK20" s="95">
        <f>_xlfn.IFERROR(IF($AH20="+",(AD20-MIN($C20:$AG20))/(MAX($C20:$AG20)-MIN($C20:$AG20)),(AD20-MAX($C20:$AG20))/(MIN($C20:$AG20)-MAX($C20:$AG20)))*$AI20,"-")</f>
        <v>8</v>
      </c>
      <c r="BL20" s="98" t="str">
        <f>_xlfn.IFERROR(IF($AH20="+",(AE20-MIN($C20:$AG20))/(MAX($C20:$AG20)-MIN($C20:$AG20)),(AE20-MAX($C20:$AG20))/(MIN($C20:$AG20)-MAX($C20:$AG20)))*$AI20,"-")</f>
        <v>-</v>
      </c>
      <c r="BM20" s="98">
        <f>_xlfn.IFERROR(IF($AH20="+",(AF20-MIN($C20:$AG20))/(MAX($C20:$AG20)-MIN($C20:$AG20)),(AF20-MAX($C20:$AG20))/(MIN($C20:$AG20)-MAX($C20:$AG20)))*$AI20,"-")</f>
        <v>4.176448819480423</v>
      </c>
      <c r="BN20" s="98">
        <f>_xlfn.IFERROR(IF($AH20="+",(AG20-MIN($C20:$AG20))/(MAX($C20:$AG20)-MIN($C20:$AG20)),(AG20-MAX($C20:$AG20))/(MIN($C20:$AG20)-MAX($C20:$AG20)))*$AI20,"-")</f>
        <v>3.1907488237628248</v>
      </c>
      <c r="BQ20" s="6"/>
      <c r="BR20" s="6"/>
      <c r="BS20" s="6"/>
      <c r="BT20" s="6"/>
      <c r="BU20" s="6"/>
    </row>
    <row r="21" spans="1:73" ht="15.75">
      <c r="A21" s="13" t="s">
        <v>73</v>
      </c>
      <c r="B21" s="31"/>
      <c r="C21" s="42" t="s">
        <v>5</v>
      </c>
      <c r="D21" s="42">
        <v>66.1</v>
      </c>
      <c r="E21" s="42" t="s">
        <v>5</v>
      </c>
      <c r="F21" s="42" t="s">
        <v>5</v>
      </c>
      <c r="G21" s="50">
        <v>85.1</v>
      </c>
      <c r="H21" s="50">
        <v>88.7</v>
      </c>
      <c r="I21" s="50">
        <v>87.1</v>
      </c>
      <c r="J21" s="50">
        <v>86.1</v>
      </c>
      <c r="K21" s="50">
        <v>80</v>
      </c>
      <c r="L21" s="57">
        <v>85.8</v>
      </c>
      <c r="M21" s="57">
        <v>34.8</v>
      </c>
      <c r="N21" s="57">
        <v>88.2</v>
      </c>
      <c r="O21" s="65">
        <v>92.1</v>
      </c>
      <c r="P21" s="65">
        <v>80.7</v>
      </c>
      <c r="Q21" s="65">
        <v>86.4</v>
      </c>
      <c r="R21" s="65">
        <v>78.9</v>
      </c>
      <c r="S21" s="65">
        <v>87.9</v>
      </c>
      <c r="T21" s="65">
        <v>80.3</v>
      </c>
      <c r="U21" s="65">
        <v>87.3</v>
      </c>
      <c r="V21" s="65">
        <v>89.4</v>
      </c>
      <c r="W21" s="65">
        <v>92</v>
      </c>
      <c r="X21" s="65">
        <v>91.3</v>
      </c>
      <c r="Y21" s="65">
        <v>86.5</v>
      </c>
      <c r="Z21" s="65">
        <v>72.9</v>
      </c>
      <c r="AA21" s="65">
        <v>75.9</v>
      </c>
      <c r="AB21" s="65">
        <v>78.9</v>
      </c>
      <c r="AC21" s="65">
        <v>87.5</v>
      </c>
      <c r="AD21" s="65">
        <v>91.6</v>
      </c>
      <c r="AE21" s="77">
        <v>74</v>
      </c>
      <c r="AF21" s="77">
        <v>51.5</v>
      </c>
      <c r="AG21" s="77">
        <v>85.8</v>
      </c>
      <c r="AH21" s="131" t="s">
        <v>59</v>
      </c>
      <c r="AI21" s="15">
        <v>10</v>
      </c>
      <c r="AJ21" s="86" t="str">
        <f>_xlfn.IFERROR(IF($AH21="+",(C21-MIN($C21:$AG21))/(MAX($C21:$AG21)-MIN($C21:$AG21)),(C21-MAX($C21:$AG21))/(MIN($C21:$AG21)-MAX($C21:$AG21)))*$AI21,"-")</f>
        <v>-</v>
      </c>
      <c r="AK21" s="86">
        <f>_xlfn.IFERROR(IF($AH21="+",(D21-MIN($C21:$AG21))/(MAX($C21:$AG21)-MIN($C21:$AG21)),(D21-MAX($C21:$AG21))/(MIN($C21:$AG21)-MAX($C21:$AG21)))*$AI21,"-")</f>
        <v>5.462478184991274</v>
      </c>
      <c r="AL21" s="86" t="str">
        <f>_xlfn.IFERROR(IF($AH21="+",(E21-MIN($C21:$AG21))/(MAX($C21:$AG21)-MIN($C21:$AG21)),(E21-MAX($C21:$AG21))/(MIN($C21:$AG21)-MAX($C21:$AG21)))*$AI21,"-")</f>
        <v>-</v>
      </c>
      <c r="AM21" s="86" t="str">
        <f>_xlfn.IFERROR(IF($AH21="+",(F21-MIN($C21:$AG21))/(MAX($C21:$AG21)-MIN($C21:$AG21)),(F21-MAX($C21:$AG21))/(MIN($C21:$AG21)-MAX($C21:$AG21)))*$AI21,"-")</f>
        <v>-</v>
      </c>
      <c r="AN21" s="89">
        <f>_xlfn.IFERROR(IF($AH21="+",(G21-MIN($C21:$AG21))/(MAX($C21:$AG21)-MIN($C21:$AG21)),(G21-MAX($C21:$AG21))/(MIN($C21:$AG21)-MAX($C21:$AG21)))*$AI21,"-")</f>
        <v>8.778359511343805</v>
      </c>
      <c r="AO21" s="89">
        <f>_xlfn.IFERROR(IF($AH21="+",(H21-MIN($C21:$AG21))/(MAX($C21:$AG21)-MIN($C21:$AG21)),(H21-MAX($C21:$AG21))/(MIN($C21:$AG21)-MAX($C21:$AG21)))*$AI21,"-")</f>
        <v>9.406631762652706</v>
      </c>
      <c r="AP21" s="89">
        <f>_xlfn.IFERROR(IF($AH21="+",(I21-MIN($C21:$AG21))/(MAX($C21:$AG21)-MIN($C21:$AG21)),(I21-MAX($C21:$AG21))/(MIN($C21:$AG21)-MAX($C21:$AG21)))*$AI21,"-")</f>
        <v>9.127399650959859</v>
      </c>
      <c r="AQ21" s="89">
        <f>_xlfn.IFERROR(IF($AH21="+",(J21-MIN($C21:$AG21))/(MAX($C21:$AG21)-MIN($C21:$AG21)),(J21-MAX($C21:$AG21))/(MIN($C21:$AG21)-MAX($C21:$AG21)))*$AI21,"-")</f>
        <v>8.952879581151832</v>
      </c>
      <c r="AR21" s="89">
        <f>_xlfn.IFERROR(IF($AH21="+",(K21-MIN($C21:$AG21))/(MAX($C21:$AG21)-MIN($C21:$AG21)),(K21-MAX($C21:$AG21))/(MIN($C21:$AG21)-MAX($C21:$AG21)))*$AI21,"-")</f>
        <v>7.888307155322863</v>
      </c>
      <c r="AS21" s="92">
        <f>_xlfn.IFERROR(IF($AH21="+",(L21-MIN($C21:$AG21))/(MAX($C21:$AG21)-MIN($C21:$AG21)),(L21-MAX($C21:$AG21))/(MIN($C21:$AG21)-MAX($C21:$AG21)))*$AI21,"-")</f>
        <v>8.900523560209425</v>
      </c>
      <c r="AT21" s="92">
        <f>_xlfn.IFERROR(IF($AH21="+",(M21-MIN($C21:$AG21))/(MAX($C21:$AG21)-MIN($C21:$AG21)),(M21-MAX($C21:$AG21))/(MIN($C21:$AG21)-MAX($C21:$AG21)))*$AI21,"-")</f>
        <v>0</v>
      </c>
      <c r="AU21" s="92">
        <f>_xlfn.IFERROR(IF($AH21="+",(N21-MIN($C21:$AG21))/(MAX($C21:$AG21)-MIN($C21:$AG21)),(N21-MAX($C21:$AG21))/(MIN($C21:$AG21)-MAX($C21:$AG21)))*$AI21,"-")</f>
        <v>9.319371727748692</v>
      </c>
      <c r="AV21" s="95">
        <f>_xlfn.IFERROR(IF($AH21="+",(O21-MIN($C21:$AG21))/(MAX($C21:$AG21)-MIN($C21:$AG21)),(O21-MAX($C21:$AG21))/(MIN($C21:$AG21)-MAX($C21:$AG21)))*$AI21,"-")</f>
        <v>10</v>
      </c>
      <c r="AW21" s="95">
        <f>_xlfn.IFERROR(IF($AH21="+",(P21-MIN($C21:$AG21))/(MAX($C21:$AG21)-MIN($C21:$AG21)),(P21-MAX($C21:$AG21))/(MIN($C21:$AG21)-MAX($C21:$AG21)))*$AI21,"-")</f>
        <v>8.010471204188484</v>
      </c>
      <c r="AX21" s="95">
        <f>_xlfn.IFERROR(IF($AH21="+",(Q21-MIN($C21:$AG21))/(MAX($C21:$AG21)-MIN($C21:$AG21)),(Q21-MAX($C21:$AG21))/(MIN($C21:$AG21)-MAX($C21:$AG21)))*$AI21,"-")</f>
        <v>9.005235602094242</v>
      </c>
      <c r="AY21" s="95">
        <f>_xlfn.IFERROR(IF($AH21="+",(R21-MIN($C21:$AG21))/(MAX($C21:$AG21)-MIN($C21:$AG21)),(R21-MAX($C21:$AG21))/(MIN($C21:$AG21)-MAX($C21:$AG21)))*$AI21,"-")</f>
        <v>7.696335078534034</v>
      </c>
      <c r="AZ21" s="95">
        <f>_xlfn.IFERROR(IF($AH21="+",(S21-MIN($C21:$AG21))/(MAX($C21:$AG21)-MIN($C21:$AG21)),(S21-MAX($C21:$AG21))/(MIN($C21:$AG21)-MAX($C21:$AG21)))*$AI21,"-")</f>
        <v>9.267015706806284</v>
      </c>
      <c r="BA21" s="95">
        <f>_xlfn.IFERROR(IF($AH21="+",(T21-MIN($C21:$AG21))/(MAX($C21:$AG21)-MIN($C21:$AG21)),(T21-MAX($C21:$AG21))/(MIN($C21:$AG21)-MAX($C21:$AG21)))*$AI21,"-")</f>
        <v>7.9406631762652715</v>
      </c>
      <c r="BB21" s="95">
        <f>_xlfn.IFERROR(IF($AH21="+",(U21-MIN($C21:$AG21))/(MAX($C21:$AG21)-MIN($C21:$AG21)),(U21-MAX($C21:$AG21))/(MIN($C21:$AG21)-MAX($C21:$AG21)))*$AI21,"-")</f>
        <v>9.162303664921467</v>
      </c>
      <c r="BC21" s="95">
        <f>_xlfn.IFERROR(IF($AH21="+",(V21-MIN($C21:$AG21))/(MAX($C21:$AG21)-MIN($C21:$AG21)),(V21-MAX($C21:$AG21))/(MIN($C21:$AG21)-MAX($C21:$AG21)))*$AI21,"-")</f>
        <v>9.528795811518327</v>
      </c>
      <c r="BD21" s="95">
        <f>_xlfn.IFERROR(IF($AH21="+",(W21-MIN($C21:$AG21))/(MAX($C21:$AG21)-MIN($C21:$AG21)),(W21-MAX($C21:$AG21))/(MIN($C21:$AG21)-MAX($C21:$AG21)))*$AI21,"-")</f>
        <v>9.982547993019198</v>
      </c>
      <c r="BE21" s="95">
        <f>_xlfn.IFERROR(IF($AH21="+",(X21-MIN($C21:$AG21))/(MAX($C21:$AG21)-MIN($C21:$AG21)),(X21-MAX($C21:$AG21))/(MIN($C21:$AG21)-MAX($C21:$AG21)))*$AI21,"-")</f>
        <v>9.860383944153577</v>
      </c>
      <c r="BF21" s="95">
        <f>_xlfn.IFERROR(IF($AH21="+",(Y21-MIN($C21:$AG21))/(MAX($C21:$AG21)-MIN($C21:$AG21)),(Y21-MAX($C21:$AG21))/(MIN($C21:$AG21)-MAX($C21:$AG21)))*$AI21,"-")</f>
        <v>9.022687609075044</v>
      </c>
      <c r="BG21" s="95">
        <f>_xlfn.IFERROR(IF($AH21="+",(Z21-MIN($C21:$AG21))/(MAX($C21:$AG21)-MIN($C21:$AG21)),(Z21-MAX($C21:$AG21))/(MIN($C21:$AG21)-MAX($C21:$AG21)))*$AI21,"-")</f>
        <v>6.649214659685866</v>
      </c>
      <c r="BH21" s="95">
        <f>_xlfn.IFERROR(IF($AH21="+",(AA21-MIN($C21:$AG21))/(MAX($C21:$AG21)-MIN($C21:$AG21)),(AA21-MAX($C21:$AG21))/(MIN($C21:$AG21)-MAX($C21:$AG21)))*$AI21,"-")</f>
        <v>7.172774869109949</v>
      </c>
      <c r="BI21" s="95">
        <f>_xlfn.IFERROR(IF($AH21="+",(AB21-MIN($C21:$AG21))/(MAX($C21:$AG21)-MIN($C21:$AG21)),(AB21-MAX($C21:$AG21))/(MIN($C21:$AG21)-MAX($C21:$AG21)))*$AI21,"-")</f>
        <v>7.696335078534034</v>
      </c>
      <c r="BJ21" s="95">
        <f>_xlfn.IFERROR(IF($AH21="+",(AC21-MIN($C21:$AG21))/(MAX($C21:$AG21)-MIN($C21:$AG21)),(AC21-MAX($C21:$AG21))/(MIN($C21:$AG21)-MAX($C21:$AG21)))*$AI21,"-")</f>
        <v>9.197207678883073</v>
      </c>
      <c r="BK21" s="95">
        <f>_xlfn.IFERROR(IF($AH21="+",(AD21-MIN($C21:$AG21))/(MAX($C21:$AG21)-MIN($C21:$AG21)),(AD21-MAX($C21:$AG21))/(MIN($C21:$AG21)-MAX($C21:$AG21)))*$AI21,"-")</f>
        <v>9.912739965095986</v>
      </c>
      <c r="BL21" s="98">
        <f>_xlfn.IFERROR(IF($AH21="+",(AE21-MIN($C21:$AG21))/(MAX($C21:$AG21)-MIN($C21:$AG21)),(AE21-MAX($C21:$AG21))/(MIN($C21:$AG21)-MAX($C21:$AG21)))*$AI21,"-")</f>
        <v>6.841186736474696</v>
      </c>
      <c r="BM21" s="98">
        <f>_xlfn.IFERROR(IF($AH21="+",(AF21-MIN($C21:$AG21))/(MAX($C21:$AG21)-MIN($C21:$AG21)),(AF21-MAX($C21:$AG21))/(MIN($C21:$AG21)-MAX($C21:$AG21)))*$AI21,"-")</f>
        <v>2.914485165794067</v>
      </c>
      <c r="BN21" s="98">
        <f>_xlfn.IFERROR(IF($AH21="+",(AG21-MIN($C21:$AG21))/(MAX($C21:$AG21)-MIN($C21:$AG21)),(AG21-MAX($C21:$AG21))/(MIN($C21:$AG21)-MAX($C21:$AG21)))*$AI21,"-")</f>
        <v>8.900523560209425</v>
      </c>
      <c r="BQ21" s="6"/>
      <c r="BR21" s="6"/>
      <c r="BS21" s="6"/>
      <c r="BT21" s="6"/>
      <c r="BU21" s="6"/>
    </row>
    <row r="22" spans="1:73" ht="15.75">
      <c r="A22" s="38" t="s">
        <v>114</v>
      </c>
      <c r="B22" s="31"/>
      <c r="C22" s="33" t="s">
        <v>5</v>
      </c>
      <c r="D22" s="33">
        <v>0</v>
      </c>
      <c r="E22" s="33" t="s">
        <v>5</v>
      </c>
      <c r="F22" s="33" t="s">
        <v>5</v>
      </c>
      <c r="G22" s="34">
        <v>0</v>
      </c>
      <c r="H22" s="34">
        <v>0</v>
      </c>
      <c r="I22" s="34">
        <v>0</v>
      </c>
      <c r="J22" s="34">
        <v>2.95</v>
      </c>
      <c r="K22" s="34">
        <v>2.06</v>
      </c>
      <c r="L22" s="35">
        <v>0</v>
      </c>
      <c r="M22" s="35">
        <v>0</v>
      </c>
      <c r="N22" s="35">
        <v>0</v>
      </c>
      <c r="O22" s="36">
        <v>2.66</v>
      </c>
      <c r="P22" s="36">
        <v>0</v>
      </c>
      <c r="Q22" s="36">
        <v>0</v>
      </c>
      <c r="R22" s="36">
        <v>0</v>
      </c>
      <c r="S22" s="36">
        <v>8.11</v>
      </c>
      <c r="T22" s="36">
        <v>0</v>
      </c>
      <c r="U22" s="36">
        <v>0</v>
      </c>
      <c r="V22" s="36">
        <v>0</v>
      </c>
      <c r="W22" s="36">
        <v>12.2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23.45</v>
      </c>
      <c r="AD22" s="36">
        <v>9.12</v>
      </c>
      <c r="AE22" s="37">
        <v>1.39</v>
      </c>
      <c r="AF22" s="37">
        <v>0</v>
      </c>
      <c r="AG22" s="37">
        <v>0</v>
      </c>
      <c r="AH22" s="131" t="s">
        <v>5</v>
      </c>
      <c r="AI22" s="15">
        <v>10</v>
      </c>
      <c r="AJ22" s="86" t="str">
        <f>_xlfn.IFERROR(IF($AH22="+",(C22-MIN($C22:$AG22))/(MAX($C22:$AG22)-MIN($C22:$AG22)),(C22-MAX($C22:$AG22))/(MIN($C22:$AG22)-MAX($C22:$AG22)))*$AI22,"-")</f>
        <v>-</v>
      </c>
      <c r="AK22" s="86">
        <f>_xlfn.IFERROR(IF($AH22="+",(D22-MIN($C22:$AG22))/(MAX($C22:$AG22)-MIN($C22:$AG22)),(D22-MAX($C22:$AG22))/(MIN($C22:$AG22)-MAX($C22:$AG22)))*$AI22,"-")</f>
        <v>10</v>
      </c>
      <c r="AL22" s="86" t="str">
        <f>_xlfn.IFERROR(IF($AH22="+",(E22-MIN($C22:$AG22))/(MAX($C22:$AG22)-MIN($C22:$AG22)),(E22-MAX($C22:$AG22))/(MIN($C22:$AG22)-MAX($C22:$AG22)))*$AI22,"-")</f>
        <v>-</v>
      </c>
      <c r="AM22" s="86" t="str">
        <f>_xlfn.IFERROR(IF($AH22="+",(F22-MIN($C22:$AG22))/(MAX($C22:$AG22)-MIN($C22:$AG22)),(F22-MAX($C22:$AG22))/(MIN($C22:$AG22)-MAX($C22:$AG22)))*$AI22,"-")</f>
        <v>-</v>
      </c>
      <c r="AN22" s="89">
        <f>_xlfn.IFERROR(IF($AH22="+",(G22-MIN($C22:$AG22))/(MAX($C22:$AG22)-MIN($C22:$AG22)),(G22-MAX($C22:$AG22))/(MIN($C22:$AG22)-MAX($C22:$AG22)))*$AI22,"-")</f>
        <v>10</v>
      </c>
      <c r="AO22" s="89">
        <f>_xlfn.IFERROR(IF($AH22="+",(H22-MIN($C22:$AG22))/(MAX($C22:$AG22)-MIN($C22:$AG22)),(H22-MAX($C22:$AG22))/(MIN($C22:$AG22)-MAX($C22:$AG22)))*$AI22,"-")</f>
        <v>10</v>
      </c>
      <c r="AP22" s="89">
        <f>_xlfn.IFERROR(IF($AH22="+",(I22-MIN($C22:$AG22))/(MAX($C22:$AG22)-MIN($C22:$AG22)),(I22-MAX($C22:$AG22))/(MIN($C22:$AG22)-MAX($C22:$AG22)))*$AI22,"-")</f>
        <v>10</v>
      </c>
      <c r="AQ22" s="89">
        <f>_xlfn.IFERROR(IF($AH22="+",(J22-MIN($C22:$AG22))/(MAX($C22:$AG22)-MIN($C22:$AG22)),(J22-MAX($C22:$AG22))/(MIN($C22:$AG22)-MAX($C22:$AG22)))*$AI22,"-")</f>
        <v>8.742004264392325</v>
      </c>
      <c r="AR22" s="89">
        <f>_xlfn.IFERROR(IF($AH22="+",(K22-MIN($C22:$AG22))/(MAX($C22:$AG22)-MIN($C22:$AG22)),(K22-MAX($C22:$AG22))/(MIN($C22:$AG22)-MAX($C22:$AG22)))*$AI22,"-")</f>
        <v>9.121535181236673</v>
      </c>
      <c r="AS22" s="92">
        <f>_xlfn.IFERROR(IF($AH22="+",(L22-MIN($C22:$AG22))/(MAX($C22:$AG22)-MIN($C22:$AG22)),(L22-MAX($C22:$AG22))/(MIN($C22:$AG22)-MAX($C22:$AG22)))*$AI22,"-")</f>
        <v>10</v>
      </c>
      <c r="AT22" s="92">
        <f>_xlfn.IFERROR(IF($AH22="+",(M22-MIN($C22:$AG22))/(MAX($C22:$AG22)-MIN($C22:$AG22)),(M22-MAX($C22:$AG22))/(MIN($C22:$AG22)-MAX($C22:$AG22)))*$AI22,"-")</f>
        <v>10</v>
      </c>
      <c r="AU22" s="92">
        <f>_xlfn.IFERROR(IF($AH22="+",(N22-MIN($C22:$AG22))/(MAX($C22:$AG22)-MIN($C22:$AG22)),(N22-MAX($C22:$AG22))/(MIN($C22:$AG22)-MAX($C22:$AG22)))*$AI22,"-")</f>
        <v>10</v>
      </c>
      <c r="AV22" s="95">
        <f>_xlfn.IFERROR(IF($AH22="+",(O22-MIN($C22:$AG22))/(MAX($C22:$AG22)-MIN($C22:$AG22)),(O22-MAX($C22:$AG22))/(MIN($C22:$AG22)-MAX($C22:$AG22)))*$AI22,"-")</f>
        <v>8.865671641791044</v>
      </c>
      <c r="AW22" s="95">
        <f>_xlfn.IFERROR(IF($AH22="+",(P22-MIN($C22:$AG22))/(MAX($C22:$AG22)-MIN($C22:$AG22)),(P22-MAX($C22:$AG22))/(MIN($C22:$AG22)-MAX($C22:$AG22)))*$AI22,"-")</f>
        <v>10</v>
      </c>
      <c r="AX22" s="95">
        <f>_xlfn.IFERROR(IF($AH22="+",(Q22-MIN($C22:$AG22))/(MAX($C22:$AG22)-MIN($C22:$AG22)),(Q22-MAX($C22:$AG22))/(MIN($C22:$AG22)-MAX($C22:$AG22)))*$AI22,"-")</f>
        <v>10</v>
      </c>
      <c r="AY22" s="95">
        <f>_xlfn.IFERROR(IF($AH22="+",(R22-MIN($C22:$AG22))/(MAX($C22:$AG22)-MIN($C22:$AG22)),(R22-MAX($C22:$AG22))/(MIN($C22:$AG22)-MAX($C22:$AG22)))*$AI22,"-")</f>
        <v>10</v>
      </c>
      <c r="AZ22" s="95">
        <f>_xlfn.IFERROR(IF($AH22="+",(S22-MIN($C22:$AG22))/(MAX($C22:$AG22)-MIN($C22:$AG22)),(S22-MAX($C22:$AG22))/(MIN($C22:$AG22)-MAX($C22:$AG22)))*$AI22,"-")</f>
        <v>6.541577825159914</v>
      </c>
      <c r="BA22" s="95">
        <f>_xlfn.IFERROR(IF($AH22="+",(T22-MIN($C22:$AG22))/(MAX($C22:$AG22)-MIN($C22:$AG22)),(T22-MAX($C22:$AG22))/(MIN($C22:$AG22)-MAX($C22:$AG22)))*$AI22,"-")</f>
        <v>10</v>
      </c>
      <c r="BB22" s="95">
        <f>_xlfn.IFERROR(IF($AH22="+",(U22-MIN($C22:$AG22))/(MAX($C22:$AG22)-MIN($C22:$AG22)),(U22-MAX($C22:$AG22))/(MIN($C22:$AG22)-MAX($C22:$AG22)))*$AI22,"-")</f>
        <v>10</v>
      </c>
      <c r="BC22" s="95">
        <f>_xlfn.IFERROR(IF($AH22="+",(V22-MIN($C22:$AG22))/(MAX($C22:$AG22)-MIN($C22:$AG22)),(V22-MAX($C22:$AG22))/(MIN($C22:$AG22)-MAX($C22:$AG22)))*$AI22,"-")</f>
        <v>10</v>
      </c>
      <c r="BD22" s="95">
        <f>_xlfn.IFERROR(IF($AH22="+",(W22-MIN($C22:$AG22))/(MAX($C22:$AG22)-MIN($C22:$AG22)),(W22-MAX($C22:$AG22))/(MIN($C22:$AG22)-MAX($C22:$AG22)))*$AI22,"-")</f>
        <v>4.797441364605543</v>
      </c>
      <c r="BE22" s="95">
        <f>_xlfn.IFERROR(IF($AH22="+",(X22-MIN($C22:$AG22))/(MAX($C22:$AG22)-MIN($C22:$AG22)),(X22-MAX($C22:$AG22))/(MIN($C22:$AG22)-MAX($C22:$AG22)))*$AI22,"-")</f>
        <v>10</v>
      </c>
      <c r="BF22" s="95">
        <f>_xlfn.IFERROR(IF($AH22="+",(Y22-MIN($C22:$AG22))/(MAX($C22:$AG22)-MIN($C22:$AG22)),(Y22-MAX($C22:$AG22))/(MIN($C22:$AG22)-MAX($C22:$AG22)))*$AI22,"-")</f>
        <v>10</v>
      </c>
      <c r="BG22" s="95">
        <f>_xlfn.IFERROR(IF($AH22="+",(Z22-MIN($C22:$AG22))/(MAX($C22:$AG22)-MIN($C22:$AG22)),(Z22-MAX($C22:$AG22))/(MIN($C22:$AG22)-MAX($C22:$AG22)))*$AI22,"-")</f>
        <v>10</v>
      </c>
      <c r="BH22" s="95">
        <f>_xlfn.IFERROR(IF($AH22="+",(AA22-MIN($C22:$AG22))/(MAX($C22:$AG22)-MIN($C22:$AG22)),(AA22-MAX($C22:$AG22))/(MIN($C22:$AG22)-MAX($C22:$AG22)))*$AI22,"-")</f>
        <v>10</v>
      </c>
      <c r="BI22" s="95">
        <f>_xlfn.IFERROR(IF($AH22="+",(AB22-MIN($C22:$AG22))/(MAX($C22:$AG22)-MIN($C22:$AG22)),(AB22-MAX($C22:$AG22))/(MIN($C22:$AG22)-MAX($C22:$AG22)))*$AI22,"-")</f>
        <v>10</v>
      </c>
      <c r="BJ22" s="95">
        <f>_xlfn.IFERROR(IF($AH22="+",(AC22-MIN($C22:$AG22))/(MAX($C22:$AG22)-MIN($C22:$AG22)),(AC22-MAX($C22:$AG22))/(MIN($C22:$AG22)-MAX($C22:$AG22)))*$AI22,"-")</f>
        <v>0</v>
      </c>
      <c r="BK22" s="95">
        <f>_xlfn.IFERROR(IF($AH22="+",(AD22-MIN($C22:$AG22))/(MAX($C22:$AG22)-MIN($C22:$AG22)),(AD22-MAX($C22:$AG22))/(MIN($C22:$AG22)-MAX($C22:$AG22)))*$AI22,"-")</f>
        <v>6.110874200426439</v>
      </c>
      <c r="BL22" s="98">
        <f>_xlfn.IFERROR(IF($AH22="+",(AE22-MIN($C22:$AG22))/(MAX($C22:$AG22)-MIN($C22:$AG22)),(AE22-MAX($C22:$AG22))/(MIN($C22:$AG22)-MAX($C22:$AG22)))*$AI22,"-")</f>
        <v>9.407249466950958</v>
      </c>
      <c r="BM22" s="98">
        <f>_xlfn.IFERROR(IF($AH22="+",(AF22-MIN($C22:$AG22))/(MAX($C22:$AG22)-MIN($C22:$AG22)),(AF22-MAX($C22:$AG22))/(MIN($C22:$AG22)-MAX($C22:$AG22)))*$AI22,"-")</f>
        <v>10</v>
      </c>
      <c r="BN22" s="98">
        <f>_xlfn.IFERROR(IF($AH22="+",(AG22-MIN($C22:$AG22))/(MAX($C22:$AG22)-MIN($C22:$AG22)),(AG22-MAX($C22:$AG22))/(MIN($C22:$AG22)-MAX($C22:$AG22)))*$AI22,"-")</f>
        <v>10</v>
      </c>
      <c r="BQ22" s="6"/>
      <c r="BR22" s="6"/>
      <c r="BS22" s="6"/>
      <c r="BT22" s="6"/>
      <c r="BU22" s="6"/>
    </row>
    <row r="23" spans="1:73" ht="18.75" customHeight="1">
      <c r="A23" s="38" t="s">
        <v>105</v>
      </c>
      <c r="B23" s="31"/>
      <c r="C23" s="43" t="s">
        <v>5</v>
      </c>
      <c r="D23" s="43" t="s">
        <v>5</v>
      </c>
      <c r="E23" s="43" t="s">
        <v>5</v>
      </c>
      <c r="F23" s="43" t="s">
        <v>5</v>
      </c>
      <c r="G23" s="34">
        <v>4.61</v>
      </c>
      <c r="H23" s="34">
        <v>16.94</v>
      </c>
      <c r="I23" s="34">
        <v>38.63</v>
      </c>
      <c r="J23" s="34">
        <v>19.76</v>
      </c>
      <c r="K23" s="34">
        <v>22.53</v>
      </c>
      <c r="L23" s="35">
        <v>23.29</v>
      </c>
      <c r="M23" s="35">
        <v>38.85</v>
      </c>
      <c r="N23" s="35">
        <v>0</v>
      </c>
      <c r="O23" s="36">
        <v>37.8</v>
      </c>
      <c r="P23" s="36">
        <v>42.5</v>
      </c>
      <c r="Q23" s="36">
        <v>30.97</v>
      </c>
      <c r="R23" s="36">
        <v>53.74</v>
      </c>
      <c r="S23" s="36">
        <v>70.24</v>
      </c>
      <c r="T23" s="36">
        <v>100.61</v>
      </c>
      <c r="U23" s="36">
        <v>93.18</v>
      </c>
      <c r="V23" s="36">
        <v>68.21</v>
      </c>
      <c r="W23" s="36">
        <v>82.16</v>
      </c>
      <c r="X23" s="36">
        <v>69.74</v>
      </c>
      <c r="Y23" s="36">
        <v>16.11</v>
      </c>
      <c r="Z23" s="36">
        <v>25.48</v>
      </c>
      <c r="AA23" s="36">
        <v>46.05</v>
      </c>
      <c r="AB23" s="36">
        <v>43.95</v>
      </c>
      <c r="AC23" s="36">
        <v>77.71</v>
      </c>
      <c r="AD23" s="36">
        <v>31.97</v>
      </c>
      <c r="AE23" s="37">
        <v>16.26</v>
      </c>
      <c r="AF23" s="37">
        <v>10.43</v>
      </c>
      <c r="AG23" s="37">
        <v>29.85</v>
      </c>
      <c r="AH23" s="131" t="s">
        <v>5</v>
      </c>
      <c r="AI23" s="15">
        <v>8</v>
      </c>
      <c r="AJ23" s="86" t="str">
        <f>_xlfn.IFERROR(IF($AH23="+",(C23-MIN($C23:$AG23))/(MAX($C23:$AG23)-MIN($C23:$AG23)),(C23-MAX($C23:$AG23))/(MIN($C23:$AG23)-MAX($C23:$AG23)))*$AI23,"-")</f>
        <v>-</v>
      </c>
      <c r="AK23" s="86" t="str">
        <f>_xlfn.IFERROR(IF($AH23="+",(D23-MIN($C23:$AG23))/(MAX($C23:$AG23)-MIN($C23:$AG23)),(D23-MAX($C23:$AG23))/(MIN($C23:$AG23)-MAX($C23:$AG23)))*$AI23,"-")</f>
        <v>-</v>
      </c>
      <c r="AL23" s="86" t="str">
        <f>_xlfn.IFERROR(IF($AH23="+",(E23-MIN($C23:$AG23))/(MAX($C23:$AG23)-MIN($C23:$AG23)),(E23-MAX($C23:$AG23))/(MIN($C23:$AG23)-MAX($C23:$AG23)))*$AI23,"-")</f>
        <v>-</v>
      </c>
      <c r="AM23" s="86" t="str">
        <f>_xlfn.IFERROR(IF($AH23="+",(F23-MIN($C23:$AG23))/(MAX($C23:$AG23)-MIN($C23:$AG23)),(F23-MAX($C23:$AG23))/(MIN($C23:$AG23)-MAX($C23:$AG23)))*$AI23,"-")</f>
        <v>-</v>
      </c>
      <c r="AN23" s="89">
        <f>_xlfn.IFERROR(IF($AH23="+",(G23-MIN($C23:$AG23))/(MAX($C23:$AG23)-MIN($C23:$AG23)),(G23-MAX($C23:$AG23))/(MIN($C23:$AG23)-MAX($C23:$AG23)))*$AI23,"-")</f>
        <v>7.633436040155054</v>
      </c>
      <c r="AO23" s="89">
        <f>_xlfn.IFERROR(IF($AH23="+",(H23-MIN($C23:$AG23))/(MAX($C23:$AG23)-MIN($C23:$AG23)),(H23-MAX($C23:$AG23))/(MIN($C23:$AG23)-MAX($C23:$AG23)))*$AI23,"-")</f>
        <v>6.65301659874764</v>
      </c>
      <c r="AP23" s="89">
        <f>_xlfn.IFERROR(IF($AH23="+",(I23-MIN($C23:$AG23))/(MAX($C23:$AG23)-MIN($C23:$AG23)),(I23-MAX($C23:$AG23))/(MIN($C23:$AG23)-MAX($C23:$AG23)))*$AI23,"-")</f>
        <v>4.928337143425106</v>
      </c>
      <c r="AQ23" s="89">
        <f>_xlfn.IFERROR(IF($AH23="+",(J23-MIN($C23:$AG23))/(MAX($C23:$AG23)-MIN($C23:$AG23)),(J23-MAX($C23:$AG23))/(MIN($C23:$AG23)-MAX($C23:$AG23)))*$AI23,"-")</f>
        <v>6.428784415068084</v>
      </c>
      <c r="AR23" s="89">
        <f>_xlfn.IFERROR(IF($AH23="+",(K23-MIN($C23:$AG23))/(MAX($C23:$AG23)-MIN($C23:$AG23)),(K23-MAX($C23:$AG23))/(MIN($C23:$AG23)-MAX($C23:$AG23)))*$AI23,"-")</f>
        <v>6.208527979326111</v>
      </c>
      <c r="AS23" s="92">
        <f>_xlfn.IFERROR(IF($AH23="+",(L23-MIN($C23:$AG23))/(MAX($C23:$AG23)-MIN($C23:$AG23)),(L23-MAX($C23:$AG23))/(MIN($C23:$AG23)-MAX($C23:$AG23)))*$AI23,"-")</f>
        <v>6.148096610674883</v>
      </c>
      <c r="AT23" s="92">
        <f>_xlfn.IFERROR(IF($AH23="+",(M23-MIN($C23:$AG23))/(MAX($C23:$AG23)-MIN($C23:$AG23)),(M23-MAX($C23:$AG23))/(MIN($C23:$AG23)-MAX($C23:$AG23)))*$AI23,"-")</f>
        <v>4.9108438524997515</v>
      </c>
      <c r="AU23" s="92">
        <f>_xlfn.IFERROR(IF($AH23="+",(N23-MIN($C23:$AG23))/(MAX($C23:$AG23)-MIN($C23:$AG23)),(N23-MAX($C23:$AG23))/(MIN($C23:$AG23)-MAX($C23:$AG23)))*$AI23,"-")</f>
        <v>8</v>
      </c>
      <c r="AV23" s="95">
        <f>_xlfn.IFERROR(IF($AH23="+",(O23-MIN($C23:$AG23))/(MAX($C23:$AG23)-MIN($C23:$AG23)),(O23-MAX($C23:$AG23))/(MIN($C23:$AG23)-MAX($C23:$AG23)))*$AI23,"-")</f>
        <v>4.994334559188948</v>
      </c>
      <c r="AW23" s="95">
        <f>_xlfn.IFERROR(IF($AH23="+",(P23-MIN($C23:$AG23))/(MAX($C23:$AG23)-MIN($C23:$AG23)),(P23-MAX($C23:$AG23))/(MIN($C23:$AG23)-MAX($C23:$AG23)))*$AI23,"-")</f>
        <v>4.620614253056356</v>
      </c>
      <c r="AX23" s="95">
        <f>_xlfn.IFERROR(IF($AH23="+",(Q23-MIN($C23:$AG23))/(MAX($C23:$AG23)-MIN($C23:$AG23)),(Q23-MAX($C23:$AG23))/(MIN($C23:$AG23)-MAX($C23:$AG23)))*$AI23,"-")</f>
        <v>5.537421727462479</v>
      </c>
      <c r="AY23" s="95">
        <f>_xlfn.IFERROR(IF($AH23="+",(R23-MIN($C23:$AG23))/(MAX($C23:$AG23)-MIN($C23:$AG23)),(R23-MAX($C23:$AG23))/(MIN($C23:$AG23)-MAX($C23:$AG23)))*$AI23,"-")</f>
        <v>3.726866116688202</v>
      </c>
      <c r="AZ23" s="95">
        <f>_xlfn.IFERROR(IF($AH23="+",(S23-MIN($C23:$AG23))/(MAX($C23:$AG23)-MIN($C23:$AG23)),(S23-MAX($C23:$AG23))/(MIN($C23:$AG23)-MAX($C23:$AG23)))*$AI23,"-")</f>
        <v>2.414869297286552</v>
      </c>
      <c r="BA23" s="95">
        <f>_xlfn.IFERROR(IF($AH23="+",(T23-MIN($C23:$AG23))/(MAX($C23:$AG23)-MIN($C23:$AG23)),(T23-MAX($C23:$AG23))/(MIN($C23:$AG23)-MAX($C23:$AG23)))*$AI23,"-")</f>
        <v>0</v>
      </c>
      <c r="BB23" s="95">
        <f>_xlfn.IFERROR(IF($AH23="+",(U23-MIN($C23:$AG23))/(MAX($C23:$AG23)-MIN($C23:$AG23)),(U23-MAX($C23:$AG23))/(MIN($C23:$AG23)-MAX($C23:$AG23)))*$AI23,"-")</f>
        <v>0.5907961435244999</v>
      </c>
      <c r="BC23" s="95">
        <f>_xlfn.IFERROR(IF($AH23="+",(V23-MIN($C23:$AG23))/(MAX($C23:$AG23)-MIN($C23:$AG23)),(V23-MAX($C23:$AG23))/(MIN($C23:$AG23)-MAX($C23:$AG23)))*$AI23,"-")</f>
        <v>2.576284663552331</v>
      </c>
      <c r="BD23" s="95">
        <f>_xlfn.IFERROR(IF($AH23="+",(W23-MIN($C23:$AG23))/(MAX($C23:$AG23)-MIN($C23:$AG23)),(W23-MAX($C23:$AG23))/(MIN($C23:$AG23)-MAX($C23:$AG23)))*$AI23,"-")</f>
        <v>1.4670509889672998</v>
      </c>
      <c r="BE23" s="95">
        <f>_xlfn.IFERROR(IF($AH23="+",(X23-MIN($C23:$AG23))/(MAX($C23:$AG23)-MIN($C23:$AG23)),(X23-MAX($C23:$AG23))/(MIN($C23:$AG23)-MAX($C23:$AG23)))*$AI23,"-")</f>
        <v>2.45462677666236</v>
      </c>
      <c r="BF23" s="95">
        <f>_xlfn.IFERROR(IF($AH23="+",(Y23-MIN($C23:$AG23))/(MAX($C23:$AG23)-MIN($C23:$AG23)),(Y23-MAX($C23:$AG23))/(MIN($C23:$AG23)-MAX($C23:$AG23)))*$AI23,"-")</f>
        <v>6.71901401451148</v>
      </c>
      <c r="BG23" s="95">
        <f>_xlfn.IFERROR(IF($AH23="+",(Z23-MIN($C23:$AG23))/(MAX($C23:$AG23)-MIN($C23:$AG23)),(Z23-MAX($C23:$AG23))/(MIN($C23:$AG23)-MAX($C23:$AG23)))*$AI23,"-")</f>
        <v>5.973958851008845</v>
      </c>
      <c r="BH23" s="95">
        <f>_xlfn.IFERROR(IF($AH23="+",(AA23-MIN($C23:$AG23))/(MAX($C23:$AG23)-MIN($C23:$AG23)),(AA23-MAX($C23:$AG23))/(MIN($C23:$AG23)-MAX($C23:$AG23)))*$AI23,"-")</f>
        <v>4.338336149488122</v>
      </c>
      <c r="BI23" s="95">
        <f>_xlfn.IFERROR(IF($AH23="+",(AB23-MIN($C23:$AG23))/(MAX($C23:$AG23)-MIN($C23:$AG23)),(AB23-MAX($C23:$AG23))/(MIN($C23:$AG23)-MAX($C23:$AG23)))*$AI23,"-")</f>
        <v>4.505317562866514</v>
      </c>
      <c r="BJ23" s="95">
        <f>_xlfn.IFERROR(IF($AH23="+",(AC23-MIN($C23:$AG23))/(MAX($C23:$AG23)-MIN($C23:$AG23)),(AC23-MAX($C23:$AG23))/(MIN($C23:$AG23)-MAX($C23:$AG23)))*$AI23,"-")</f>
        <v>1.8208925554119872</v>
      </c>
      <c r="BK23" s="95">
        <f>_xlfn.IFERROR(IF($AH23="+",(AD23-MIN($C23:$AG23))/(MAX($C23:$AG23)-MIN($C23:$AG23)),(AD23-MAX($C23:$AG23))/(MIN($C23:$AG23)-MAX($C23:$AG23)))*$AI23,"-")</f>
        <v>5.457906768710864</v>
      </c>
      <c r="BL23" s="98">
        <f>_xlfn.IFERROR(IF($AH23="+",(AE23-MIN($C23:$AG23))/(MAX($C23:$AG23)-MIN($C23:$AG23)),(AE23-MAX($C23:$AG23))/(MIN($C23:$AG23)-MAX($C23:$AG23)))*$AI23,"-")</f>
        <v>6.707086770698737</v>
      </c>
      <c r="BM23" s="98">
        <f>_xlfn.IFERROR(IF($AH23="+",(AF23-MIN($C23:$AG23))/(MAX($C23:$AG23)-MIN($C23:$AG23)),(AF23-MAX($C23:$AG23))/(MIN($C23:$AG23)-MAX($C23:$AG23)))*$AI23,"-")</f>
        <v>7.170658980220654</v>
      </c>
      <c r="BN23" s="98">
        <f>_xlfn.IFERROR(IF($AH23="+",(AG23-MIN($C23:$AG23))/(MAX($C23:$AG23)-MIN($C23:$AG23)),(AG23-MAX($C23:$AG23))/(MIN($C23:$AG23)-MAX($C23:$AG23)))*$AI23,"-")</f>
        <v>5.626478481264287</v>
      </c>
      <c r="BQ23" s="6"/>
      <c r="BR23" s="6"/>
      <c r="BS23" s="6"/>
      <c r="BT23" s="6"/>
      <c r="BU23" s="6"/>
    </row>
    <row r="24" spans="1:73" ht="45">
      <c r="A24" s="13" t="s">
        <v>89</v>
      </c>
      <c r="B24" s="31"/>
      <c r="C24" s="42" t="s">
        <v>5</v>
      </c>
      <c r="D24" s="42" t="s">
        <v>5</v>
      </c>
      <c r="E24" s="42" t="s">
        <v>5</v>
      </c>
      <c r="F24" s="42" t="s">
        <v>5</v>
      </c>
      <c r="G24" s="50">
        <v>51.5</v>
      </c>
      <c r="H24" s="50">
        <v>48.5</v>
      </c>
      <c r="I24" s="50">
        <v>60.6</v>
      </c>
      <c r="J24" s="50">
        <v>50</v>
      </c>
      <c r="K24" s="50">
        <v>45.8</v>
      </c>
      <c r="L24" s="57">
        <v>54.5</v>
      </c>
      <c r="M24" s="57">
        <v>64.5</v>
      </c>
      <c r="N24" s="57">
        <v>60</v>
      </c>
      <c r="O24" s="65">
        <v>51.6</v>
      </c>
      <c r="P24" s="65">
        <v>54.3</v>
      </c>
      <c r="Q24" s="65">
        <v>60.8</v>
      </c>
      <c r="R24" s="65">
        <v>52</v>
      </c>
      <c r="S24" s="65">
        <v>56</v>
      </c>
      <c r="T24" s="65">
        <v>58.6</v>
      </c>
      <c r="U24" s="65">
        <v>54</v>
      </c>
      <c r="V24" s="65">
        <v>56</v>
      </c>
      <c r="W24" s="65">
        <v>56.5</v>
      </c>
      <c r="X24" s="65">
        <v>50</v>
      </c>
      <c r="Y24" s="65">
        <v>53</v>
      </c>
      <c r="Z24" s="65">
        <v>50</v>
      </c>
      <c r="AA24" s="65">
        <v>40.9</v>
      </c>
      <c r="AB24" s="65">
        <v>42.8</v>
      </c>
      <c r="AC24" s="65">
        <v>41.2</v>
      </c>
      <c r="AD24" s="65">
        <v>50</v>
      </c>
      <c r="AE24" s="77">
        <v>51.5</v>
      </c>
      <c r="AF24" s="77">
        <v>55.2</v>
      </c>
      <c r="AG24" s="77">
        <v>48.1</v>
      </c>
      <c r="AH24" s="131" t="s">
        <v>59</v>
      </c>
      <c r="AI24" s="15">
        <v>8</v>
      </c>
      <c r="AJ24" s="86" t="str">
        <f>_xlfn.IFERROR(IF($AH24="+",(C24-MIN($C24:$AG24))/(MAX($C24:$AG24)-MIN($C24:$AG24)),(C24-MAX($C24:$AG24))/(MIN($C24:$AG24)-MAX($C24:$AG24)))*$AI24,"-")</f>
        <v>-</v>
      </c>
      <c r="AK24" s="86" t="str">
        <f>_xlfn.IFERROR(IF($AH24="+",(D24-MIN($C24:$AG24))/(MAX($C24:$AG24)-MIN($C24:$AG24)),(D24-MAX($C24:$AG24))/(MIN($C24:$AG24)-MAX($C24:$AG24)))*$AI24,"-")</f>
        <v>-</v>
      </c>
      <c r="AL24" s="86" t="str">
        <f>_xlfn.IFERROR(IF($AH24="+",(E24-MIN($C24:$AG24))/(MAX($C24:$AG24)-MIN($C24:$AG24)),(E24-MAX($C24:$AG24))/(MIN($C24:$AG24)-MAX($C24:$AG24)))*$AI24,"-")</f>
        <v>-</v>
      </c>
      <c r="AM24" s="86" t="str">
        <f>_xlfn.IFERROR(IF($AH24="+",(F24-MIN($C24:$AG24))/(MAX($C24:$AG24)-MIN($C24:$AG24)),(F24-MAX($C24:$AG24))/(MIN($C24:$AG24)-MAX($C24:$AG24)))*$AI24,"-")</f>
        <v>-</v>
      </c>
      <c r="AN24" s="89">
        <f>_xlfn.IFERROR(IF($AH24="+",(G24-MIN($C24:$AG24))/(MAX($C24:$AG24)-MIN($C24:$AG24)),(G24-MAX($C24:$AG24))/(MIN($C24:$AG24)-MAX($C24:$AG24)))*$AI24,"-")</f>
        <v>3.593220338983051</v>
      </c>
      <c r="AO24" s="89">
        <f>_xlfn.IFERROR(IF($AH24="+",(H24-MIN($C24:$AG24))/(MAX($C24:$AG24)-MIN($C24:$AG24)),(H24-MAX($C24:$AG24))/(MIN($C24:$AG24)-MAX($C24:$AG24)))*$AI24,"-")</f>
        <v>2.576271186440678</v>
      </c>
      <c r="AP24" s="89">
        <f>_xlfn.IFERROR(IF($AH24="+",(I24-MIN($C24:$AG24))/(MAX($C24:$AG24)-MIN($C24:$AG24)),(I24-MAX($C24:$AG24))/(MIN($C24:$AG24)-MAX($C24:$AG24)))*$AI24,"-")</f>
        <v>6.677966101694916</v>
      </c>
      <c r="AQ24" s="89">
        <f>_xlfn.IFERROR(IF($AH24="+",(J24-MIN($C24:$AG24))/(MAX($C24:$AG24)-MIN($C24:$AG24)),(J24-MAX($C24:$AG24))/(MIN($C24:$AG24)-MAX($C24:$AG24)))*$AI24,"-")</f>
        <v>3.0847457627118646</v>
      </c>
      <c r="AR24" s="89">
        <f>_xlfn.IFERROR(IF($AH24="+",(K24-MIN($C24:$AG24))/(MAX($C24:$AG24)-MIN($C24:$AG24)),(K24-MAX($C24:$AG24))/(MIN($C24:$AG24)-MAX($C24:$AG24)))*$AI24,"-")</f>
        <v>1.6610169491525417</v>
      </c>
      <c r="AS24" s="92">
        <f>_xlfn.IFERROR(IF($AH24="+",(L24-MIN($C24:$AG24))/(MAX($C24:$AG24)-MIN($C24:$AG24)),(L24-MAX($C24:$AG24))/(MIN($C24:$AG24)-MAX($C24:$AG24)))*$AI24,"-")</f>
        <v>4.610169491525424</v>
      </c>
      <c r="AT24" s="92">
        <f>_xlfn.IFERROR(IF($AH24="+",(M24-MIN($C24:$AG24))/(MAX($C24:$AG24)-MIN($C24:$AG24)),(M24-MAX($C24:$AG24))/(MIN($C24:$AG24)-MAX($C24:$AG24)))*$AI24,"-")</f>
        <v>8</v>
      </c>
      <c r="AU24" s="92">
        <f>_xlfn.IFERROR(IF($AH24="+",(N24-MIN($C24:$AG24))/(MAX($C24:$AG24)-MIN($C24:$AG24)),(N24-MAX($C24:$AG24))/(MIN($C24:$AG24)-MAX($C24:$AG24)))*$AI24,"-")</f>
        <v>6.474576271186441</v>
      </c>
      <c r="AV24" s="95">
        <f>_xlfn.IFERROR(IF($AH24="+",(O24-MIN($C24:$AG24))/(MAX($C24:$AG24)-MIN($C24:$AG24)),(O24-MAX($C24:$AG24))/(MIN($C24:$AG24)-MAX($C24:$AG24)))*$AI24,"-")</f>
        <v>3.627118644067797</v>
      </c>
      <c r="AW24" s="95">
        <f>_xlfn.IFERROR(IF($AH24="+",(P24-MIN($C24:$AG24))/(MAX($C24:$AG24)-MIN($C24:$AG24)),(P24-MAX($C24:$AG24))/(MIN($C24:$AG24)-MAX($C24:$AG24)))*$AI24,"-")</f>
        <v>4.542372881355932</v>
      </c>
      <c r="AX24" s="95">
        <f>_xlfn.IFERROR(IF($AH24="+",(Q24-MIN($C24:$AG24))/(MAX($C24:$AG24)-MIN($C24:$AG24)),(Q24-MAX($C24:$AG24))/(MIN($C24:$AG24)-MAX($C24:$AG24)))*$AI24,"-")</f>
        <v>6.745762711864406</v>
      </c>
      <c r="AY24" s="95">
        <f>_xlfn.IFERROR(IF($AH24="+",(R24-MIN($C24:$AG24))/(MAX($C24:$AG24)-MIN($C24:$AG24)),(R24-MAX($C24:$AG24))/(MIN($C24:$AG24)-MAX($C24:$AG24)))*$AI24,"-")</f>
        <v>3.76271186440678</v>
      </c>
      <c r="AZ24" s="95">
        <f>_xlfn.IFERROR(IF($AH24="+",(S24-MIN($C24:$AG24))/(MAX($C24:$AG24)-MIN($C24:$AG24)),(S24-MAX($C24:$AG24))/(MIN($C24:$AG24)-MAX($C24:$AG24)))*$AI24,"-")</f>
        <v>5.118644067796611</v>
      </c>
      <c r="BA24" s="95">
        <f>_xlfn.IFERROR(IF($AH24="+",(T24-MIN($C24:$AG24))/(MAX($C24:$AG24)-MIN($C24:$AG24)),(T24-MAX($C24:$AG24))/(MIN($C24:$AG24)-MAX($C24:$AG24)))*$AI24,"-")</f>
        <v>6.000000000000001</v>
      </c>
      <c r="BB24" s="95">
        <f>_xlfn.IFERROR(IF($AH24="+",(U24-MIN($C24:$AG24))/(MAX($C24:$AG24)-MIN($C24:$AG24)),(U24-MAX($C24:$AG24))/(MIN($C24:$AG24)-MAX($C24:$AG24)))*$AI24,"-")</f>
        <v>4.4406779661016955</v>
      </c>
      <c r="BC24" s="95">
        <f>_xlfn.IFERROR(IF($AH24="+",(V24-MIN($C24:$AG24))/(MAX($C24:$AG24)-MIN($C24:$AG24)),(V24-MAX($C24:$AG24))/(MIN($C24:$AG24)-MAX($C24:$AG24)))*$AI24,"-")</f>
        <v>5.118644067796611</v>
      </c>
      <c r="BD24" s="95">
        <f>_xlfn.IFERROR(IF($AH24="+",(W24-MIN($C24:$AG24))/(MAX($C24:$AG24)-MIN($C24:$AG24)),(W24-MAX($C24:$AG24))/(MIN($C24:$AG24)-MAX($C24:$AG24)))*$AI24,"-")</f>
        <v>5.288135593220339</v>
      </c>
      <c r="BE24" s="95">
        <f>_xlfn.IFERROR(IF($AH24="+",(X24-MIN($C24:$AG24))/(MAX($C24:$AG24)-MIN($C24:$AG24)),(X24-MAX($C24:$AG24))/(MIN($C24:$AG24)-MAX($C24:$AG24)))*$AI24,"-")</f>
        <v>3.0847457627118646</v>
      </c>
      <c r="BF24" s="95">
        <f>_xlfn.IFERROR(IF($AH24="+",(Y24-MIN($C24:$AG24))/(MAX($C24:$AG24)-MIN($C24:$AG24)),(Y24-MAX($C24:$AG24))/(MIN($C24:$AG24)-MAX($C24:$AG24)))*$AI24,"-")</f>
        <v>4.101694915254238</v>
      </c>
      <c r="BG24" s="95">
        <f>_xlfn.IFERROR(IF($AH24="+",(Z24-MIN($C24:$AG24))/(MAX($C24:$AG24)-MIN($C24:$AG24)),(Z24-MAX($C24:$AG24))/(MIN($C24:$AG24)-MAX($C24:$AG24)))*$AI24,"-")</f>
        <v>3.0847457627118646</v>
      </c>
      <c r="BH24" s="95">
        <f>_xlfn.IFERROR(IF($AH24="+",(AA24-MIN($C24:$AG24))/(MAX($C24:$AG24)-MIN($C24:$AG24)),(AA24-MAX($C24:$AG24))/(MIN($C24:$AG24)-MAX($C24:$AG24)))*$AI24,"-")</f>
        <v>0</v>
      </c>
      <c r="BI24" s="95">
        <f>_xlfn.IFERROR(IF($AH24="+",(AB24-MIN($C24:$AG24))/(MAX($C24:$AG24)-MIN($C24:$AG24)),(AB24-MAX($C24:$AG24))/(MIN($C24:$AG24)-MAX($C24:$AG24)))*$AI24,"-")</f>
        <v>0.644067796610169</v>
      </c>
      <c r="BJ24" s="95">
        <f>_xlfn.IFERROR(IF($AH24="+",(AC24-MIN($C24:$AG24))/(MAX($C24:$AG24)-MIN($C24:$AG24)),(AC24-MAX($C24:$AG24))/(MIN($C24:$AG24)-MAX($C24:$AG24)))*$AI24,"-")</f>
        <v>0.10169491525423872</v>
      </c>
      <c r="BK24" s="95">
        <f>_xlfn.IFERROR(IF($AH24="+",(AD24-MIN($C24:$AG24))/(MAX($C24:$AG24)-MIN($C24:$AG24)),(AD24-MAX($C24:$AG24))/(MIN($C24:$AG24)-MAX($C24:$AG24)))*$AI24,"-")</f>
        <v>3.0847457627118646</v>
      </c>
      <c r="BL24" s="98">
        <f>_xlfn.IFERROR(IF($AH24="+",(AE24-MIN($C24:$AG24))/(MAX($C24:$AG24)-MIN($C24:$AG24)),(AE24-MAX($C24:$AG24))/(MIN($C24:$AG24)-MAX($C24:$AG24)))*$AI24,"-")</f>
        <v>3.593220338983051</v>
      </c>
      <c r="BM24" s="98">
        <f>_xlfn.IFERROR(IF($AH24="+",(AF24-MIN($C24:$AG24))/(MAX($C24:$AG24)-MIN($C24:$AG24)),(AF24-MAX($C24:$AG24))/(MIN($C24:$AG24)-MAX($C24:$AG24)))*$AI24,"-")</f>
        <v>4.847457627118645</v>
      </c>
      <c r="BN24" s="98">
        <f>_xlfn.IFERROR(IF($AH24="+",(AG24-MIN($C24:$AG24))/(MAX($C24:$AG24)-MIN($C24:$AG24)),(AG24-MAX($C24:$AG24))/(MIN($C24:$AG24)-MAX($C24:$AG24)))*$AI24,"-")</f>
        <v>2.4406779661016955</v>
      </c>
      <c r="BQ24" s="6"/>
      <c r="BR24" s="6"/>
      <c r="BS24" s="6"/>
      <c r="BT24" s="6"/>
      <c r="BU24" s="6"/>
    </row>
    <row r="25" spans="1:73" ht="32.25" customHeight="1">
      <c r="A25" s="13" t="s">
        <v>88</v>
      </c>
      <c r="B25" s="31"/>
      <c r="C25" s="42" t="s">
        <v>5</v>
      </c>
      <c r="D25" s="42" t="s">
        <v>5</v>
      </c>
      <c r="E25" s="42" t="s">
        <v>5</v>
      </c>
      <c r="F25" s="42" t="s">
        <v>5</v>
      </c>
      <c r="G25" s="50">
        <v>56.6</v>
      </c>
      <c r="H25" s="50">
        <v>47.9</v>
      </c>
      <c r="I25" s="50">
        <v>47.3</v>
      </c>
      <c r="J25" s="50">
        <v>45.4</v>
      </c>
      <c r="K25" s="50">
        <v>46.2</v>
      </c>
      <c r="L25" s="57">
        <v>52.5</v>
      </c>
      <c r="M25" s="57">
        <v>45.1</v>
      </c>
      <c r="N25" s="57">
        <v>49.5</v>
      </c>
      <c r="O25" s="65">
        <v>51.7</v>
      </c>
      <c r="P25" s="65">
        <v>51.1</v>
      </c>
      <c r="Q25" s="65">
        <v>50.2</v>
      </c>
      <c r="R25" s="65">
        <v>51.3</v>
      </c>
      <c r="S25" s="65">
        <v>56.3</v>
      </c>
      <c r="T25" s="65">
        <v>50.7</v>
      </c>
      <c r="U25" s="65">
        <v>41.5</v>
      </c>
      <c r="V25" s="65">
        <v>52.7</v>
      </c>
      <c r="W25" s="65">
        <v>49.8</v>
      </c>
      <c r="X25" s="65">
        <v>43.2</v>
      </c>
      <c r="Y25" s="65">
        <v>49.5</v>
      </c>
      <c r="Z25" s="65">
        <v>52.4</v>
      </c>
      <c r="AA25" s="65">
        <v>48.6</v>
      </c>
      <c r="AB25" s="65">
        <v>43.4</v>
      </c>
      <c r="AC25" s="65">
        <v>47.9</v>
      </c>
      <c r="AD25" s="65">
        <v>55.6</v>
      </c>
      <c r="AE25" s="77">
        <v>56.6</v>
      </c>
      <c r="AF25" s="77">
        <v>49.3</v>
      </c>
      <c r="AG25" s="77">
        <v>50.1</v>
      </c>
      <c r="AH25" s="131" t="s">
        <v>59</v>
      </c>
      <c r="AI25" s="15">
        <v>8</v>
      </c>
      <c r="AJ25" s="86" t="str">
        <f>_xlfn.IFERROR(IF($AH25="+",(C25-MIN($C25:$AG25))/(MAX($C25:$AG25)-MIN($C25:$AG25)),(C25-MAX($C25:$AG25))/(MIN($C25:$AG25)-MAX($C25:$AG25)))*$AI25,"-")</f>
        <v>-</v>
      </c>
      <c r="AK25" s="86" t="str">
        <f>_xlfn.IFERROR(IF($AH25="+",(D25-MIN($C25:$AG25))/(MAX($C25:$AG25)-MIN($C25:$AG25)),(D25-MAX($C25:$AG25))/(MIN($C25:$AG25)-MAX($C25:$AG25)))*$AI25,"-")</f>
        <v>-</v>
      </c>
      <c r="AL25" s="86" t="str">
        <f>_xlfn.IFERROR(IF($AH25="+",(E25-MIN($C25:$AG25))/(MAX($C25:$AG25)-MIN($C25:$AG25)),(E25-MAX($C25:$AG25))/(MIN($C25:$AG25)-MAX($C25:$AG25)))*$AI25,"-")</f>
        <v>-</v>
      </c>
      <c r="AM25" s="86" t="str">
        <f>_xlfn.IFERROR(IF($AH25="+",(F25-MIN($C25:$AG25))/(MAX($C25:$AG25)-MIN($C25:$AG25)),(F25-MAX($C25:$AG25))/(MIN($C25:$AG25)-MAX($C25:$AG25)))*$AI25,"-")</f>
        <v>-</v>
      </c>
      <c r="AN25" s="89">
        <f>_xlfn.IFERROR(IF($AH25="+",(G25-MIN($C25:$AG25))/(MAX($C25:$AG25)-MIN($C25:$AG25)),(G25-MAX($C25:$AG25))/(MIN($C25:$AG25)-MAX($C25:$AG25)))*$AI25,"-")</f>
        <v>8</v>
      </c>
      <c r="AO25" s="89">
        <f>_xlfn.IFERROR(IF($AH25="+",(H25-MIN($C25:$AG25))/(MAX($C25:$AG25)-MIN($C25:$AG25)),(H25-MAX($C25:$AG25))/(MIN($C25:$AG25)-MAX($C25:$AG25)))*$AI25,"-")</f>
        <v>3.390728476821191</v>
      </c>
      <c r="AP25" s="89">
        <f>_xlfn.IFERROR(IF($AH25="+",(I25-MIN($C25:$AG25))/(MAX($C25:$AG25)-MIN($C25:$AG25)),(I25-MAX($C25:$AG25))/(MIN($C25:$AG25)-MAX($C25:$AG25)))*$AI25,"-")</f>
        <v>3.0728476821192037</v>
      </c>
      <c r="AQ25" s="89">
        <f>_xlfn.IFERROR(IF($AH25="+",(J25-MIN($C25:$AG25))/(MAX($C25:$AG25)-MIN($C25:$AG25)),(J25-MAX($C25:$AG25))/(MIN($C25:$AG25)-MAX($C25:$AG25)))*$AI25,"-")</f>
        <v>2.066225165562913</v>
      </c>
      <c r="AR25" s="89">
        <f>_xlfn.IFERROR(IF($AH25="+",(K25-MIN($C25:$AG25))/(MAX($C25:$AG25)-MIN($C25:$AG25)),(K25-MAX($C25:$AG25))/(MIN($C25:$AG25)-MAX($C25:$AG25)))*$AI25,"-")</f>
        <v>2.490066225165564</v>
      </c>
      <c r="AS25" s="92">
        <f>_xlfn.IFERROR(IF($AH25="+",(L25-MIN($C25:$AG25))/(MAX($C25:$AG25)-MIN($C25:$AG25)),(L25-MAX($C25:$AG25))/(MIN($C25:$AG25)-MAX($C25:$AG25)))*$AI25,"-")</f>
        <v>5.827814569536423</v>
      </c>
      <c r="AT25" s="92">
        <f>_xlfn.IFERROR(IF($AH25="+",(M25-MIN($C25:$AG25))/(MAX($C25:$AG25)-MIN($C25:$AG25)),(M25-MAX($C25:$AG25))/(MIN($C25:$AG25)-MAX($C25:$AG25)))*$AI25,"-")</f>
        <v>1.9072847682119212</v>
      </c>
      <c r="AU25" s="92">
        <f>_xlfn.IFERROR(IF($AH25="+",(N25-MIN($C25:$AG25))/(MAX($C25:$AG25)-MIN($C25:$AG25)),(N25-MAX($C25:$AG25))/(MIN($C25:$AG25)-MAX($C25:$AG25)))*$AI25,"-")</f>
        <v>4.2384105960264895</v>
      </c>
      <c r="AV25" s="95">
        <f>_xlfn.IFERROR(IF($AH25="+",(O25-MIN($C25:$AG25))/(MAX($C25:$AG25)-MIN($C25:$AG25)),(O25-MAX($C25:$AG25))/(MIN($C25:$AG25)-MAX($C25:$AG25)))*$AI25,"-")</f>
        <v>5.403973509933776</v>
      </c>
      <c r="AW25" s="95">
        <f>_xlfn.IFERROR(IF($AH25="+",(P25-MIN($C25:$AG25))/(MAX($C25:$AG25)-MIN($C25:$AG25)),(P25-MAX($C25:$AG25))/(MIN($C25:$AG25)-MAX($C25:$AG25)))*$AI25,"-")</f>
        <v>5.086092715231788</v>
      </c>
      <c r="AX25" s="95">
        <f>_xlfn.IFERROR(IF($AH25="+",(Q25-MIN($C25:$AG25))/(MAX($C25:$AG25)-MIN($C25:$AG25)),(Q25-MAX($C25:$AG25))/(MIN($C25:$AG25)-MAX($C25:$AG25)))*$AI25,"-")</f>
        <v>4.609271523178809</v>
      </c>
      <c r="AY25" s="95">
        <f>_xlfn.IFERROR(IF($AH25="+",(R25-MIN($C25:$AG25))/(MAX($C25:$AG25)-MIN($C25:$AG25)),(R25-MAX($C25:$AG25))/(MIN($C25:$AG25)-MAX($C25:$AG25)))*$AI25,"-")</f>
        <v>5.192052980132448</v>
      </c>
      <c r="AZ25" s="95">
        <f>_xlfn.IFERROR(IF($AH25="+",(S25-MIN($C25:$AG25))/(MAX($C25:$AG25)-MIN($C25:$AG25)),(S25-MAX($C25:$AG25))/(MIN($C25:$AG25)-MAX($C25:$AG25)))*$AI25,"-")</f>
        <v>7.841059602649004</v>
      </c>
      <c r="BA25" s="95">
        <f>_xlfn.IFERROR(IF($AH25="+",(T25-MIN($C25:$AG25))/(MAX($C25:$AG25)-MIN($C25:$AG25)),(T25-MAX($C25:$AG25))/(MIN($C25:$AG25)-MAX($C25:$AG25)))*$AI25,"-")</f>
        <v>4.8741721854304645</v>
      </c>
      <c r="BB25" s="95">
        <f>_xlfn.IFERROR(IF($AH25="+",(U25-MIN($C25:$AG25))/(MAX($C25:$AG25)-MIN($C25:$AG25)),(U25-MAX($C25:$AG25))/(MIN($C25:$AG25)-MAX($C25:$AG25)))*$AI25,"-")</f>
        <v>0</v>
      </c>
      <c r="BC25" s="95">
        <f>_xlfn.IFERROR(IF($AH25="+",(V25-MIN($C25:$AG25))/(MAX($C25:$AG25)-MIN($C25:$AG25)),(V25-MAX($C25:$AG25))/(MIN($C25:$AG25)-MAX($C25:$AG25)))*$AI25,"-")</f>
        <v>5.933774834437087</v>
      </c>
      <c r="BD25" s="95">
        <f>_xlfn.IFERROR(IF($AH25="+",(W25-MIN($C25:$AG25))/(MAX($C25:$AG25)-MIN($C25:$AG25)),(W25-MAX($C25:$AG25))/(MIN($C25:$AG25)-MAX($C25:$AG25)))*$AI25,"-")</f>
        <v>4.397350993377482</v>
      </c>
      <c r="BE25" s="95">
        <f>_xlfn.IFERROR(IF($AH25="+",(X25-MIN($C25:$AG25))/(MAX($C25:$AG25)-MIN($C25:$AG25)),(X25-MAX($C25:$AG25))/(MIN($C25:$AG25)-MAX($C25:$AG25)))*$AI25,"-")</f>
        <v>0.9006622516556305</v>
      </c>
      <c r="BF25" s="95">
        <f>_xlfn.IFERROR(IF($AH25="+",(Y25-MIN($C25:$AG25))/(MAX($C25:$AG25)-MIN($C25:$AG25)),(Y25-MAX($C25:$AG25))/(MIN($C25:$AG25)-MAX($C25:$AG25)))*$AI25,"-")</f>
        <v>4.2384105960264895</v>
      </c>
      <c r="BG25" s="95">
        <f>_xlfn.IFERROR(IF($AH25="+",(Z25-MIN($C25:$AG25))/(MAX($C25:$AG25)-MIN($C25:$AG25)),(Z25-MAX($C25:$AG25))/(MIN($C25:$AG25)-MAX($C25:$AG25)))*$AI25,"-")</f>
        <v>5.774834437086091</v>
      </c>
      <c r="BH25" s="95">
        <f>_xlfn.IFERROR(IF($AH25="+",(AA25-MIN($C25:$AG25))/(MAX($C25:$AG25)-MIN($C25:$AG25)),(AA25-MAX($C25:$AG25))/(MIN($C25:$AG25)-MAX($C25:$AG25)))*$AI25,"-")</f>
        <v>3.7615894039735105</v>
      </c>
      <c r="BI25" s="95">
        <f>_xlfn.IFERROR(IF($AH25="+",(AB25-MIN($C25:$AG25))/(MAX($C25:$AG25)-MIN($C25:$AG25)),(AB25-MAX($C25:$AG25))/(MIN($C25:$AG25)-MAX($C25:$AG25)))*$AI25,"-")</f>
        <v>1.0066225165562905</v>
      </c>
      <c r="BJ25" s="95">
        <f>_xlfn.IFERROR(IF($AH25="+",(AC25-MIN($C25:$AG25))/(MAX($C25:$AG25)-MIN($C25:$AG25)),(AC25-MAX($C25:$AG25))/(MIN($C25:$AG25)-MAX($C25:$AG25)))*$AI25,"-")</f>
        <v>3.390728476821191</v>
      </c>
      <c r="BK25" s="95">
        <f>_xlfn.IFERROR(IF($AH25="+",(AD25-MIN($C25:$AG25))/(MAX($C25:$AG25)-MIN($C25:$AG25)),(AD25-MAX($C25:$AG25))/(MIN($C25:$AG25)-MAX($C25:$AG25)))*$AI25,"-")</f>
        <v>7.470198675496689</v>
      </c>
      <c r="BL25" s="98">
        <f>_xlfn.IFERROR(IF($AH25="+",(AE25-MIN($C25:$AG25))/(MAX($C25:$AG25)-MIN($C25:$AG25)),(AE25-MAX($C25:$AG25))/(MIN($C25:$AG25)-MAX($C25:$AG25)))*$AI25,"-")</f>
        <v>8</v>
      </c>
      <c r="BM25" s="98">
        <f>_xlfn.IFERROR(IF($AH25="+",(AF25-MIN($C25:$AG25))/(MAX($C25:$AG25)-MIN($C25:$AG25)),(AF25-MAX($C25:$AG25))/(MIN($C25:$AG25)-MAX($C25:$AG25)))*$AI25,"-")</f>
        <v>4.132450331125826</v>
      </c>
      <c r="BN25" s="98">
        <f>_xlfn.IFERROR(IF($AH25="+",(AG25-MIN($C25:$AG25))/(MAX($C25:$AG25)-MIN($C25:$AG25)),(AG25-MAX($C25:$AG25))/(MIN($C25:$AG25)-MAX($C25:$AG25)))*$AI25,"-")</f>
        <v>4.556291390728477</v>
      </c>
      <c r="BQ25" s="6"/>
      <c r="BR25" s="6"/>
      <c r="BS25" s="6"/>
      <c r="BT25" s="6"/>
      <c r="BU25" s="6"/>
    </row>
    <row r="26" spans="1:73" ht="33.75" customHeight="1">
      <c r="A26" s="13" t="s">
        <v>74</v>
      </c>
      <c r="B26" s="31"/>
      <c r="C26" s="33" t="s">
        <v>5</v>
      </c>
      <c r="D26" s="33" t="s">
        <v>5</v>
      </c>
      <c r="E26" s="33" t="s">
        <v>5</v>
      </c>
      <c r="F26" s="42">
        <v>11.9</v>
      </c>
      <c r="G26" s="50">
        <v>68.4</v>
      </c>
      <c r="H26" s="50">
        <v>34.8</v>
      </c>
      <c r="I26" s="50">
        <v>95.3</v>
      </c>
      <c r="J26" s="50">
        <v>47.7</v>
      </c>
      <c r="K26" s="50">
        <v>64.7</v>
      </c>
      <c r="L26" s="57">
        <v>69.1</v>
      </c>
      <c r="M26" s="57">
        <v>88.2</v>
      </c>
      <c r="N26" s="57">
        <v>100</v>
      </c>
      <c r="O26" s="65">
        <v>42.1</v>
      </c>
      <c r="P26" s="65">
        <v>15.8</v>
      </c>
      <c r="Q26" s="65">
        <v>69.4</v>
      </c>
      <c r="R26" s="65">
        <v>62.6</v>
      </c>
      <c r="S26" s="65">
        <v>0</v>
      </c>
      <c r="T26" s="65">
        <v>61.6</v>
      </c>
      <c r="U26" s="65">
        <v>58.1</v>
      </c>
      <c r="V26" s="65">
        <v>42.4</v>
      </c>
      <c r="W26" s="65">
        <v>61</v>
      </c>
      <c r="X26" s="65">
        <v>100</v>
      </c>
      <c r="Y26" s="65">
        <v>47.3</v>
      </c>
      <c r="Z26" s="65">
        <v>49.4</v>
      </c>
      <c r="AA26" s="65">
        <v>100</v>
      </c>
      <c r="AB26" s="65">
        <v>75</v>
      </c>
      <c r="AC26" s="65">
        <v>100</v>
      </c>
      <c r="AD26" s="65">
        <v>41.7</v>
      </c>
      <c r="AE26" s="77">
        <v>100</v>
      </c>
      <c r="AF26" s="77">
        <v>65.5</v>
      </c>
      <c r="AG26" s="77">
        <v>71.2</v>
      </c>
      <c r="AH26" s="131" t="s">
        <v>59</v>
      </c>
      <c r="AI26" s="15">
        <v>8</v>
      </c>
      <c r="AJ26" s="86" t="str">
        <f>_xlfn.IFERROR(IF($AH26="+",(C26-MIN($C26:$AG26))/(MAX($C26:$AG26)-MIN($C26:$AG26)),(C26-MAX($C26:$AG26))/(MIN($C26:$AG26)-MAX($C26:$AG26)))*$AI26,"-")</f>
        <v>-</v>
      </c>
      <c r="AK26" s="86" t="str">
        <f>_xlfn.IFERROR(IF($AH26="+",(D26-MIN($C26:$AG26))/(MAX($C26:$AG26)-MIN($C26:$AG26)),(D26-MAX($C26:$AG26))/(MIN($C26:$AG26)-MAX($C26:$AG26)))*$AI26,"-")</f>
        <v>-</v>
      </c>
      <c r="AL26" s="86" t="str">
        <f>_xlfn.IFERROR(IF($AH26="+",(E26-MIN($C26:$AG26))/(MAX($C26:$AG26)-MIN($C26:$AG26)),(E26-MAX($C26:$AG26))/(MIN($C26:$AG26)-MAX($C26:$AG26)))*$AI26,"-")</f>
        <v>-</v>
      </c>
      <c r="AM26" s="86">
        <f>_xlfn.IFERROR(IF($AH26="+",(F26-MIN($C26:$AG26))/(MAX($C26:$AG26)-MIN($C26:$AG26)),(F26-MAX($C26:$AG26))/(MIN($C26:$AG26)-MAX($C26:$AG26)))*$AI26,"-")</f>
        <v>0.9520000000000001</v>
      </c>
      <c r="AN26" s="89">
        <f>_xlfn.IFERROR(IF($AH26="+",(G26-MIN($C26:$AG26))/(MAX($C26:$AG26)-MIN($C26:$AG26)),(G26-MAX($C26:$AG26))/(MIN($C26:$AG26)-MAX($C26:$AG26)))*$AI26,"-")</f>
        <v>5.472</v>
      </c>
      <c r="AO26" s="89">
        <f>_xlfn.IFERROR(IF($AH26="+",(H26-MIN($C26:$AG26))/(MAX($C26:$AG26)-MIN($C26:$AG26)),(H26-MAX($C26:$AG26))/(MIN($C26:$AG26)-MAX($C26:$AG26)))*$AI26,"-")</f>
        <v>2.784</v>
      </c>
      <c r="AP26" s="89">
        <f>_xlfn.IFERROR(IF($AH26="+",(I26-MIN($C26:$AG26))/(MAX($C26:$AG26)-MIN($C26:$AG26)),(I26-MAX($C26:$AG26))/(MIN($C26:$AG26)-MAX($C26:$AG26)))*$AI26,"-")</f>
        <v>7.624</v>
      </c>
      <c r="AQ26" s="89">
        <f>_xlfn.IFERROR(IF($AH26="+",(J26-MIN($C26:$AG26))/(MAX($C26:$AG26)-MIN($C26:$AG26)),(J26-MAX($C26:$AG26))/(MIN($C26:$AG26)-MAX($C26:$AG26)))*$AI26,"-")</f>
        <v>3.8160000000000003</v>
      </c>
      <c r="AR26" s="89">
        <f>_xlfn.IFERROR(IF($AH26="+",(K26-MIN($C26:$AG26))/(MAX($C26:$AG26)-MIN($C26:$AG26)),(K26-MAX($C26:$AG26))/(MIN($C26:$AG26)-MAX($C26:$AG26)))*$AI26,"-")</f>
        <v>5.176</v>
      </c>
      <c r="AS26" s="92">
        <f>_xlfn.IFERROR(IF($AH26="+",(L26-MIN($C26:$AG26))/(MAX($C26:$AG26)-MIN($C26:$AG26)),(L26-MAX($C26:$AG26))/(MIN($C26:$AG26)-MAX($C26:$AG26)))*$AI26,"-")</f>
        <v>5.528</v>
      </c>
      <c r="AT26" s="92">
        <f>_xlfn.IFERROR(IF($AH26="+",(M26-MIN($C26:$AG26))/(MAX($C26:$AG26)-MIN($C26:$AG26)),(M26-MAX($C26:$AG26))/(MIN($C26:$AG26)-MAX($C26:$AG26)))*$AI26,"-")</f>
        <v>7.056</v>
      </c>
      <c r="AU26" s="92">
        <f>_xlfn.IFERROR(IF($AH26="+",(N26-MIN($C26:$AG26))/(MAX($C26:$AG26)-MIN($C26:$AG26)),(N26-MAX($C26:$AG26))/(MIN($C26:$AG26)-MAX($C26:$AG26)))*$AI26,"-")</f>
        <v>8</v>
      </c>
      <c r="AV26" s="95">
        <f>_xlfn.IFERROR(IF($AH26="+",(O26-MIN($C26:$AG26))/(MAX($C26:$AG26)-MIN($C26:$AG26)),(O26-MAX($C26:$AG26))/(MIN($C26:$AG26)-MAX($C26:$AG26)))*$AI26,"-")</f>
        <v>3.3680000000000003</v>
      </c>
      <c r="AW26" s="95">
        <f>_xlfn.IFERROR(IF($AH26="+",(P26-MIN($C26:$AG26))/(MAX($C26:$AG26)-MIN($C26:$AG26)),(P26-MAX($C26:$AG26))/(MIN($C26:$AG26)-MAX($C26:$AG26)))*$AI26,"-")</f>
        <v>1.264</v>
      </c>
      <c r="AX26" s="95">
        <f>_xlfn.IFERROR(IF($AH26="+",(Q26-MIN($C26:$AG26))/(MAX($C26:$AG26)-MIN($C26:$AG26)),(Q26-MAX($C26:$AG26))/(MIN($C26:$AG26)-MAX($C26:$AG26)))*$AI26,"-")</f>
        <v>5.5520000000000005</v>
      </c>
      <c r="AY26" s="95">
        <f>_xlfn.IFERROR(IF($AH26="+",(R26-MIN($C26:$AG26))/(MAX($C26:$AG26)-MIN($C26:$AG26)),(R26-MAX($C26:$AG26))/(MIN($C26:$AG26)-MAX($C26:$AG26)))*$AI26,"-")</f>
        <v>5.008</v>
      </c>
      <c r="AZ26" s="95">
        <f>_xlfn.IFERROR(IF($AH26="+",(S26-MIN($C26:$AG26))/(MAX($C26:$AG26)-MIN($C26:$AG26)),(S26-MAX($C26:$AG26))/(MIN($C26:$AG26)-MAX($C26:$AG26)))*$AI26,"-")</f>
        <v>0</v>
      </c>
      <c r="BA26" s="95">
        <f>_xlfn.IFERROR(IF($AH26="+",(T26-MIN($C26:$AG26))/(MAX($C26:$AG26)-MIN($C26:$AG26)),(T26-MAX($C26:$AG26))/(MIN($C26:$AG26)-MAX($C26:$AG26)))*$AI26,"-")</f>
        <v>4.928</v>
      </c>
      <c r="BB26" s="95">
        <f>_xlfn.IFERROR(IF($AH26="+",(U26-MIN($C26:$AG26))/(MAX($C26:$AG26)-MIN($C26:$AG26)),(U26-MAX($C26:$AG26))/(MIN($C26:$AG26)-MAX($C26:$AG26)))*$AI26,"-")</f>
        <v>4.648</v>
      </c>
      <c r="BC26" s="95">
        <f>_xlfn.IFERROR(IF($AH26="+",(V26-MIN($C26:$AG26))/(MAX($C26:$AG26)-MIN($C26:$AG26)),(V26-MAX($C26:$AG26))/(MIN($C26:$AG26)-MAX($C26:$AG26)))*$AI26,"-")</f>
        <v>3.392</v>
      </c>
      <c r="BD26" s="95">
        <f>_xlfn.IFERROR(IF($AH26="+",(W26-MIN($C26:$AG26))/(MAX($C26:$AG26)-MIN($C26:$AG26)),(W26-MAX($C26:$AG26))/(MIN($C26:$AG26)-MAX($C26:$AG26)))*$AI26,"-")</f>
        <v>4.88</v>
      </c>
      <c r="BE26" s="95">
        <f>_xlfn.IFERROR(IF($AH26="+",(X26-MIN($C26:$AG26))/(MAX($C26:$AG26)-MIN($C26:$AG26)),(X26-MAX($C26:$AG26))/(MIN($C26:$AG26)-MAX($C26:$AG26)))*$AI26,"-")</f>
        <v>8</v>
      </c>
      <c r="BF26" s="95">
        <f>_xlfn.IFERROR(IF($AH26="+",(Y26-MIN($C26:$AG26))/(MAX($C26:$AG26)-MIN($C26:$AG26)),(Y26-MAX($C26:$AG26))/(MIN($C26:$AG26)-MAX($C26:$AG26)))*$AI26,"-")</f>
        <v>3.784</v>
      </c>
      <c r="BG26" s="95">
        <f>_xlfn.IFERROR(IF($AH26="+",(Z26-MIN($C26:$AG26))/(MAX($C26:$AG26)-MIN($C26:$AG26)),(Z26-MAX($C26:$AG26))/(MIN($C26:$AG26)-MAX($C26:$AG26)))*$AI26,"-")</f>
        <v>3.952</v>
      </c>
      <c r="BH26" s="95">
        <f>_xlfn.IFERROR(IF($AH26="+",(AA26-MIN($C26:$AG26))/(MAX($C26:$AG26)-MIN($C26:$AG26)),(AA26-MAX($C26:$AG26))/(MIN($C26:$AG26)-MAX($C26:$AG26)))*$AI26,"-")</f>
        <v>8</v>
      </c>
      <c r="BI26" s="95">
        <f>_xlfn.IFERROR(IF($AH26="+",(AB26-MIN($C26:$AG26))/(MAX($C26:$AG26)-MIN($C26:$AG26)),(AB26-MAX($C26:$AG26))/(MIN($C26:$AG26)-MAX($C26:$AG26)))*$AI26,"-")</f>
        <v>6</v>
      </c>
      <c r="BJ26" s="95">
        <f>_xlfn.IFERROR(IF($AH26="+",(AC26-MIN($C26:$AG26))/(MAX($C26:$AG26)-MIN($C26:$AG26)),(AC26-MAX($C26:$AG26))/(MIN($C26:$AG26)-MAX($C26:$AG26)))*$AI26,"-")</f>
        <v>8</v>
      </c>
      <c r="BK26" s="95">
        <f>_xlfn.IFERROR(IF($AH26="+",(AD26-MIN($C26:$AG26))/(MAX($C26:$AG26)-MIN($C26:$AG26)),(AD26-MAX($C26:$AG26))/(MIN($C26:$AG26)-MAX($C26:$AG26)))*$AI26,"-")</f>
        <v>3.3360000000000003</v>
      </c>
      <c r="BL26" s="98">
        <f>_xlfn.IFERROR(IF($AH26="+",(AE26-MIN($C26:$AG26))/(MAX($C26:$AG26)-MIN($C26:$AG26)),(AE26-MAX($C26:$AG26))/(MIN($C26:$AG26)-MAX($C26:$AG26)))*$AI26,"-")</f>
        <v>8</v>
      </c>
      <c r="BM26" s="98">
        <f>_xlfn.IFERROR(IF($AH26="+",(AF26-MIN($C26:$AG26))/(MAX($C26:$AG26)-MIN($C26:$AG26)),(AF26-MAX($C26:$AG26))/(MIN($C26:$AG26)-MAX($C26:$AG26)))*$AI26,"-")</f>
        <v>5.24</v>
      </c>
      <c r="BN26" s="98">
        <f>_xlfn.IFERROR(IF($AH26="+",(AG26-MIN($C26:$AG26))/(MAX($C26:$AG26)-MIN($C26:$AG26)),(AG26-MAX($C26:$AG26))/(MIN($C26:$AG26)-MAX($C26:$AG26)))*$AI26,"-")</f>
        <v>5.696000000000001</v>
      </c>
      <c r="BQ26" s="6"/>
      <c r="BR26" s="6"/>
      <c r="BS26" s="6"/>
      <c r="BT26" s="6"/>
      <c r="BU26" s="6"/>
    </row>
    <row r="27" spans="1:73" ht="45">
      <c r="A27" s="202" t="s">
        <v>75</v>
      </c>
      <c r="B27" s="4"/>
      <c r="C27" s="33" t="s">
        <v>5</v>
      </c>
      <c r="D27" s="33">
        <v>0</v>
      </c>
      <c r="E27" s="33" t="s">
        <v>5</v>
      </c>
      <c r="F27" s="33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5">
        <v>0</v>
      </c>
      <c r="N27" s="35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7">
        <v>0</v>
      </c>
      <c r="AF27" s="37">
        <v>0</v>
      </c>
      <c r="AG27" s="37">
        <v>0</v>
      </c>
      <c r="AH27" s="131" t="s">
        <v>5</v>
      </c>
      <c r="AI27" s="15">
        <v>10</v>
      </c>
      <c r="AJ27" s="86" t="str">
        <f aca="true" t="shared" si="0" ref="AJ27:BN27">IF(C27&lt;&gt;0,"-",$AI$27)</f>
        <v>-</v>
      </c>
      <c r="AK27" s="86">
        <f t="shared" si="0"/>
        <v>10</v>
      </c>
      <c r="AL27" s="86" t="str">
        <f t="shared" si="0"/>
        <v>-</v>
      </c>
      <c r="AM27" s="86">
        <f t="shared" si="0"/>
        <v>10</v>
      </c>
      <c r="AN27" s="89">
        <f t="shared" si="0"/>
        <v>10</v>
      </c>
      <c r="AO27" s="89">
        <f t="shared" si="0"/>
        <v>10</v>
      </c>
      <c r="AP27" s="89">
        <f t="shared" si="0"/>
        <v>10</v>
      </c>
      <c r="AQ27" s="89">
        <f t="shared" si="0"/>
        <v>10</v>
      </c>
      <c r="AR27" s="89">
        <f t="shared" si="0"/>
        <v>10</v>
      </c>
      <c r="AS27" s="92">
        <f t="shared" si="0"/>
        <v>10</v>
      </c>
      <c r="AT27" s="92">
        <f t="shared" si="0"/>
        <v>10</v>
      </c>
      <c r="AU27" s="92">
        <f t="shared" si="0"/>
        <v>10</v>
      </c>
      <c r="AV27" s="95">
        <f t="shared" si="0"/>
        <v>10</v>
      </c>
      <c r="AW27" s="95">
        <f t="shared" si="0"/>
        <v>10</v>
      </c>
      <c r="AX27" s="95">
        <f t="shared" si="0"/>
        <v>10</v>
      </c>
      <c r="AY27" s="95">
        <f t="shared" si="0"/>
        <v>10</v>
      </c>
      <c r="AZ27" s="95">
        <f t="shared" si="0"/>
        <v>10</v>
      </c>
      <c r="BA27" s="95">
        <f t="shared" si="0"/>
        <v>10</v>
      </c>
      <c r="BB27" s="95">
        <f t="shared" si="0"/>
        <v>10</v>
      </c>
      <c r="BC27" s="95">
        <f t="shared" si="0"/>
        <v>10</v>
      </c>
      <c r="BD27" s="95">
        <f t="shared" si="0"/>
        <v>10</v>
      </c>
      <c r="BE27" s="95">
        <f t="shared" si="0"/>
        <v>10</v>
      </c>
      <c r="BF27" s="95">
        <f t="shared" si="0"/>
        <v>10</v>
      </c>
      <c r="BG27" s="95">
        <f t="shared" si="0"/>
        <v>10</v>
      </c>
      <c r="BH27" s="95">
        <f t="shared" si="0"/>
        <v>10</v>
      </c>
      <c r="BI27" s="95">
        <f t="shared" si="0"/>
        <v>10</v>
      </c>
      <c r="BJ27" s="95">
        <f t="shared" si="0"/>
        <v>10</v>
      </c>
      <c r="BK27" s="95">
        <f t="shared" si="0"/>
        <v>10</v>
      </c>
      <c r="BL27" s="98">
        <f t="shared" si="0"/>
        <v>10</v>
      </c>
      <c r="BM27" s="98">
        <f t="shared" si="0"/>
        <v>10</v>
      </c>
      <c r="BN27" s="98">
        <f t="shared" si="0"/>
        <v>10</v>
      </c>
      <c r="BQ27" s="6"/>
      <c r="BR27" s="6"/>
      <c r="BS27" s="6"/>
      <c r="BT27" s="6"/>
      <c r="BU27" s="6"/>
    </row>
    <row r="28" spans="1:73" ht="30">
      <c r="A28" s="38" t="s">
        <v>76</v>
      </c>
      <c r="B28" s="4"/>
      <c r="C28" s="33" t="s">
        <v>5</v>
      </c>
      <c r="D28" s="33" t="s">
        <v>5</v>
      </c>
      <c r="E28" s="33" t="s">
        <v>5</v>
      </c>
      <c r="F28" s="33" t="s">
        <v>5</v>
      </c>
      <c r="G28" s="52">
        <v>3529</v>
      </c>
      <c r="H28" s="52">
        <v>2876</v>
      </c>
      <c r="I28" s="52">
        <v>2117</v>
      </c>
      <c r="J28" s="52">
        <v>3542</v>
      </c>
      <c r="K28" s="52">
        <v>4535</v>
      </c>
      <c r="L28" s="59">
        <v>2498</v>
      </c>
      <c r="M28" s="59">
        <v>2564</v>
      </c>
      <c r="N28" s="59">
        <v>2302</v>
      </c>
      <c r="O28" s="67">
        <v>2373</v>
      </c>
      <c r="P28" s="67">
        <v>1806</v>
      </c>
      <c r="Q28" s="67">
        <v>3089</v>
      </c>
      <c r="R28" s="67">
        <v>2777</v>
      </c>
      <c r="S28" s="67">
        <v>1922</v>
      </c>
      <c r="T28" s="67">
        <v>1709</v>
      </c>
      <c r="U28" s="67">
        <v>2013</v>
      </c>
      <c r="V28" s="67">
        <v>2000</v>
      </c>
      <c r="W28" s="67">
        <v>1846</v>
      </c>
      <c r="X28" s="67">
        <v>2130</v>
      </c>
      <c r="Y28" s="67">
        <v>2504</v>
      </c>
      <c r="Z28" s="67">
        <v>1820</v>
      </c>
      <c r="AA28" s="67">
        <v>1634</v>
      </c>
      <c r="AB28" s="67" t="s">
        <v>5</v>
      </c>
      <c r="AC28" s="67">
        <v>1832</v>
      </c>
      <c r="AD28" s="67">
        <v>2400</v>
      </c>
      <c r="AE28" s="78">
        <v>3621</v>
      </c>
      <c r="AF28" s="78">
        <v>1806</v>
      </c>
      <c r="AG28" s="78">
        <v>6514</v>
      </c>
      <c r="AH28" s="95" t="s">
        <v>5</v>
      </c>
      <c r="AI28" s="15">
        <v>5</v>
      </c>
      <c r="AJ28" s="86" t="str">
        <f>IF(C28="*",0,_xlfn.IFERROR(IF($AH28="+",(C28-MIN($C28:$AG28))/(MAX($C28:$AG28)-MIN($C28:$AG28)),(C28-MAX($C28:$AG28))/(MIN($C28:$AG28)-MAX($C28:$AG28)))*$AI28,"-"))</f>
        <v>-</v>
      </c>
      <c r="AK28" s="86" t="str">
        <f>IF(D28="*",0,_xlfn.IFERROR(IF($AH28="+",(D28-MIN($C28:$AG28))/(MAX($C28:$AG28)-MIN($C28:$AG28)),(D28-MAX($C28:$AG28))/(MIN($C28:$AG28)-MAX($C28:$AG28)))*$AI28,"-"))</f>
        <v>-</v>
      </c>
      <c r="AL28" s="86" t="str">
        <f>IF(E28="*",0,_xlfn.IFERROR(IF($AH28="+",(E28-MIN($C28:$AG28))/(MAX($C28:$AG28)-MIN($C28:$AG28)),(E28-MAX($C28:$AG28))/(MIN($C28:$AG28)-MAX($C28:$AG28)))*$AI28,"-"))</f>
        <v>-</v>
      </c>
      <c r="AM28" s="86" t="str">
        <f>IF(F28="*",0,_xlfn.IFERROR(IF($AH28="+",(F28-MIN($C28:$AG28))/(MAX($C28:$AG28)-MIN($C28:$AG28)),(F28-MAX($C28:$AG28))/(MIN($C28:$AG28)-MAX($C28:$AG28)))*$AI28,"-"))</f>
        <v>-</v>
      </c>
      <c r="AN28" s="89">
        <f>IF(G28="*",0,_xlfn.IFERROR(IF($AH28="+",(G28-MIN($C28:$AG28))/(MAX($C28:$AG28)-MIN($C28:$AG28)),(G28-MAX($C28:$AG28))/(MIN($C28:$AG28)-MAX($C28:$AG28)))*$AI28,"-"))</f>
        <v>3.058401639344263</v>
      </c>
      <c r="AO28" s="89">
        <f>IF(H28="*",0,_xlfn.IFERROR(IF($AH28="+",(H28-MIN($C28:$AG28))/(MAX($C28:$AG28)-MIN($C28:$AG28)),(H28-MAX($C28:$AG28))/(MIN($C28:$AG28)-MAX($C28:$AG28)))*$AI28,"-"))</f>
        <v>3.7274590163934422</v>
      </c>
      <c r="AP28" s="89">
        <f>IF(I28="*",0,_xlfn.IFERROR(IF($AH28="+",(I28-MIN($C28:$AG28))/(MAX($C28:$AG28)-MIN($C28:$AG28)),(I28-MAX($C28:$AG28))/(MIN($C28:$AG28)-MAX($C28:$AG28)))*$AI28,"-"))</f>
        <v>4.505122950819672</v>
      </c>
      <c r="AQ28" s="89">
        <f>IF(J28="*",0,_xlfn.IFERROR(IF($AH28="+",(J28-MIN($C28:$AG28))/(MAX($C28:$AG28)-MIN($C28:$AG28)),(J28-MAX($C28:$AG28))/(MIN($C28:$AG28)-MAX($C28:$AG28)))*$AI28,"-"))</f>
        <v>3.0450819672131146</v>
      </c>
      <c r="AR28" s="89">
        <f>IF(K28="*",0,_xlfn.IFERROR(IF($AH28="+",(K28-MIN($C28:$AG28))/(MAX($C28:$AG28)-MIN($C28:$AG28)),(K28-MAX($C28:$AG28))/(MIN($C28:$AG28)-MAX($C28:$AG28)))*$AI28,"-"))</f>
        <v>2.0276639344262297</v>
      </c>
      <c r="AS28" s="92">
        <f>IF(L28="*",0,_xlfn.IFERROR(IF($AH28="+",(L28-MIN($C28:$AG28))/(MAX($C28:$AG28)-MIN($C28:$AG28)),(L28-MAX($C28:$AG28))/(MIN($C28:$AG28)-MAX($C28:$AG28)))*$AI28,"-"))</f>
        <v>4.114754098360656</v>
      </c>
      <c r="AT28" s="92">
        <f>IF(M28="*",0,_xlfn.IFERROR(IF($AH28="+",(M28-MIN($C28:$AG28))/(MAX($C28:$AG28)-MIN($C28:$AG28)),(M28-MAX($C28:$AG28))/(MIN($C28:$AG28)-MAX($C28:$AG28)))*$AI28,"-"))</f>
        <v>4.047131147540984</v>
      </c>
      <c r="AU28" s="92">
        <f>IF(N28="*",0,_xlfn.IFERROR(IF($AH28="+",(N28-MIN($C28:$AG28))/(MAX($C28:$AG28)-MIN($C28:$AG28)),(N28-MAX($C28:$AG28))/(MIN($C28:$AG28)-MAX($C28:$AG28)))*$AI28,"-"))</f>
        <v>4.315573770491803</v>
      </c>
      <c r="AV28" s="95">
        <f>IF(O28="*",0,_xlfn.IFERROR(IF($AH28="+",(O28-MIN($C28:$AG28))/(MAX($C28:$AG28)-MIN($C28:$AG28)),(O28-MAX($C28:$AG28))/(MIN($C28:$AG28)-MAX($C28:$AG28)))*$AI28,"-"))</f>
        <v>4.2428278688524586</v>
      </c>
      <c r="AW28" s="95">
        <f>IF(P28="*",0,_xlfn.IFERROR(IF($AH28="+",(P28-MIN($C28:$AG28))/(MAX($C28:$AG28)-MIN($C28:$AG28)),(P28-MAX($C28:$AG28))/(MIN($C28:$AG28)-MAX($C28:$AG28)))*$AI28,"-"))</f>
        <v>4.823770491803279</v>
      </c>
      <c r="AX28" s="95">
        <f>IF(Q28="*",0,_xlfn.IFERROR(IF($AH28="+",(Q28-MIN($C28:$AG28))/(MAX($C28:$AG28)-MIN($C28:$AG28)),(Q28-MAX($C28:$AG28))/(MIN($C28:$AG28)-MAX($C28:$AG28)))*$AI28,"-"))</f>
        <v>3.50922131147541</v>
      </c>
      <c r="AY28" s="95">
        <f>IF(R28="*",0,_xlfn.IFERROR(IF($AH28="+",(R28-MIN($C28:$AG28))/(MAX($C28:$AG28)-MIN($C28:$AG28)),(R28-MAX($C28:$AG28))/(MIN($C28:$AG28)-MAX($C28:$AG28)))*$AI28,"-"))</f>
        <v>3.828893442622951</v>
      </c>
      <c r="AZ28" s="95">
        <f>IF(S28="*",0,_xlfn.IFERROR(IF($AH28="+",(S28-MIN($C28:$AG28))/(MAX($C28:$AG28)-MIN($C28:$AG28)),(S28-MAX($C28:$AG28))/(MIN($C28:$AG28)-MAX($C28:$AG28)))*$AI28,"-"))</f>
        <v>4.704918032786885</v>
      </c>
      <c r="BA28" s="95">
        <f>IF(T28="*",0,_xlfn.IFERROR(IF($AH28="+",(T28-MIN($C28:$AG28))/(MAX($C28:$AG28)-MIN($C28:$AG28)),(T28-MAX($C28:$AG28))/(MIN($C28:$AG28)-MAX($C28:$AG28)))*$AI28,"-"))</f>
        <v>4.923155737704918</v>
      </c>
      <c r="BB28" s="95">
        <f>IF(U28="*",0,_xlfn.IFERROR(IF($AH28="+",(U28-MIN($C28:$AG28))/(MAX($C28:$AG28)-MIN($C28:$AG28)),(U28-MAX($C28:$AG28))/(MIN($C28:$AG28)-MAX($C28:$AG28)))*$AI28,"-"))</f>
        <v>4.611680327868852</v>
      </c>
      <c r="BC28" s="95">
        <f>IF(V28="*",0,_xlfn.IFERROR(IF($AH28="+",(V28-MIN($C28:$AG28))/(MAX($C28:$AG28)-MIN($C28:$AG28)),(V28-MAX($C28:$AG28))/(MIN($C28:$AG28)-MAX($C28:$AG28)))*$AI28,"-"))</f>
        <v>4.625</v>
      </c>
      <c r="BD28" s="95">
        <f>IF(W28="*",0,_xlfn.IFERROR(IF($AH28="+",(W28-MIN($C28:$AG28))/(MAX($C28:$AG28)-MIN($C28:$AG28)),(W28-MAX($C28:$AG28))/(MIN($C28:$AG28)-MAX($C28:$AG28)))*$AI28,"-"))</f>
        <v>4.782786885245901</v>
      </c>
      <c r="BE28" s="95">
        <f>IF(X28="*",0,_xlfn.IFERROR(IF($AH28="+",(X28-MIN($C28:$AG28))/(MAX($C28:$AG28)-MIN($C28:$AG28)),(X28-MAX($C28:$AG28))/(MIN($C28:$AG28)-MAX($C28:$AG28)))*$AI28,"-"))</f>
        <v>4.491803278688525</v>
      </c>
      <c r="BF28" s="95">
        <f>IF(Y28="*",0,_xlfn.IFERROR(IF($AH28="+",(Y28-MIN($C28:$AG28))/(MAX($C28:$AG28)-MIN($C28:$AG28)),(Y28-MAX($C28:$AG28))/(MIN($C28:$AG28)-MAX($C28:$AG28)))*$AI28,"-"))</f>
        <v>4.108606557377049</v>
      </c>
      <c r="BG28" s="95">
        <f>IF(Z28="*",0,_xlfn.IFERROR(IF($AH28="+",(Z28-MIN($C28:$AG28))/(MAX($C28:$AG28)-MIN($C28:$AG28)),(Z28-MAX($C28:$AG28))/(MIN($C28:$AG28)-MAX($C28:$AG28)))*$AI28,"-"))</f>
        <v>4.809426229508197</v>
      </c>
      <c r="BH28" s="95">
        <f>IF(AA28="*",0,_xlfn.IFERROR(IF($AH28="+",(AA28-MIN($C28:$AG28))/(MAX($C28:$AG28)-MIN($C28:$AG28)),(AA28-MAX($C28:$AG28))/(MIN($C28:$AG28)-MAX($C28:$AG28)))*$AI28,"-"))</f>
        <v>5</v>
      </c>
      <c r="BI28" s="95" t="str">
        <f>IF(AB28="*",0,_xlfn.IFERROR(IF($AH28="+",(AB28-MIN($C28:$AG28))/(MAX($C28:$AG28)-MIN($C28:$AG28)),(AB28-MAX($C28:$AG28))/(MIN($C28:$AG28)-MAX($C28:$AG28)))*$AI28,"-"))</f>
        <v>-</v>
      </c>
      <c r="BJ28" s="95">
        <f>IF(AC28="*",0,_xlfn.IFERROR(IF($AH28="+",(AC28-MIN($C28:$AG28))/(MAX($C28:$AG28)-MIN($C28:$AG28)),(AC28-MAX($C28:$AG28))/(MIN($C28:$AG28)-MAX($C28:$AG28)))*$AI28,"-"))</f>
        <v>4.797131147540983</v>
      </c>
      <c r="BK28" s="95">
        <f>IF(AD28="*",0,_xlfn.IFERROR(IF($AH28="+",(AD28-MIN($C28:$AG28))/(MAX($C28:$AG28)-MIN($C28:$AG28)),(AD28-MAX($C28:$AG28))/(MIN($C28:$AG28)-MAX($C28:$AG28)))*$AI28,"-"))</f>
        <v>4.215163934426229</v>
      </c>
      <c r="BL28" s="98">
        <f>IF(AE28="*",0,_xlfn.IFERROR(IF($AH28="+",(AE28-MIN($C28:$AG28))/(MAX($C28:$AG28)-MIN($C28:$AG28)),(AE28-MAX($C28:$AG28))/(MIN($C28:$AG28)-MAX($C28:$AG28)))*$AI28,"-"))</f>
        <v>2.964139344262295</v>
      </c>
      <c r="BM28" s="98">
        <f>IF(AF28="*",0,_xlfn.IFERROR(IF($AH28="+",(AF28-MIN($C28:$AG28))/(MAX($C28:$AG28)-MIN($C28:$AG28)),(AF28-MAX($C28:$AG28))/(MIN($C28:$AG28)-MAX($C28:$AG28)))*$AI28,"-"))</f>
        <v>4.823770491803279</v>
      </c>
      <c r="BN28" s="98">
        <f>IF(AG28="*",0,_xlfn.IFERROR(IF($AH28="+",(AG28-MIN($C28:$AG28))/(MAX($C28:$AG28)-MIN($C28:$AG28)),(AG28-MAX($C28:$AG28))/(MIN($C28:$AG28)-MAX($C28:$AG28)))*$AI28,"-"))</f>
        <v>0</v>
      </c>
      <c r="BQ28" s="6"/>
      <c r="BR28" s="6"/>
      <c r="BS28" s="6"/>
      <c r="BT28" s="6"/>
      <c r="BU28" s="6"/>
    </row>
    <row r="29" spans="1:73" ht="30">
      <c r="A29" s="38" t="s">
        <v>77</v>
      </c>
      <c r="B29" s="4"/>
      <c r="C29" s="33" t="s">
        <v>5</v>
      </c>
      <c r="D29" s="33" t="s">
        <v>5</v>
      </c>
      <c r="E29" s="33" t="s">
        <v>5</v>
      </c>
      <c r="F29" s="33" t="s">
        <v>5</v>
      </c>
      <c r="G29" s="52" t="s">
        <v>5</v>
      </c>
      <c r="H29" s="52">
        <v>2871</v>
      </c>
      <c r="I29" s="52">
        <v>2220</v>
      </c>
      <c r="J29" s="52" t="s">
        <v>5</v>
      </c>
      <c r="K29" s="52">
        <v>1497</v>
      </c>
      <c r="L29" s="59" t="s">
        <v>5</v>
      </c>
      <c r="M29" s="59" t="s">
        <v>5</v>
      </c>
      <c r="N29" s="59">
        <v>1244</v>
      </c>
      <c r="O29" s="67">
        <v>2364</v>
      </c>
      <c r="P29" s="67" t="s">
        <v>5</v>
      </c>
      <c r="Q29" s="67">
        <v>2473</v>
      </c>
      <c r="R29" s="67">
        <v>1200</v>
      </c>
      <c r="S29" s="67" t="s">
        <v>5</v>
      </c>
      <c r="T29" s="67" t="s">
        <v>5</v>
      </c>
      <c r="U29" s="67" t="s">
        <v>5</v>
      </c>
      <c r="V29" s="67">
        <v>1500</v>
      </c>
      <c r="W29" s="67">
        <v>1910</v>
      </c>
      <c r="X29" s="67" t="s">
        <v>5</v>
      </c>
      <c r="Y29" s="67">
        <v>1100</v>
      </c>
      <c r="Z29" s="67" t="s">
        <v>5</v>
      </c>
      <c r="AA29" s="67">
        <v>728</v>
      </c>
      <c r="AB29" s="67" t="s">
        <v>5</v>
      </c>
      <c r="AC29" s="67">
        <v>987</v>
      </c>
      <c r="AD29" s="67" t="s">
        <v>5</v>
      </c>
      <c r="AE29" s="78" t="s">
        <v>5</v>
      </c>
      <c r="AF29" s="78" t="s">
        <v>5</v>
      </c>
      <c r="AG29" s="78" t="s">
        <v>5</v>
      </c>
      <c r="AH29" s="95" t="s">
        <v>5</v>
      </c>
      <c r="AI29" s="15">
        <v>5</v>
      </c>
      <c r="AJ29" s="86" t="str">
        <f>IF(C29="*",0,_xlfn.IFERROR(IF($AH29="+",(C29-MIN($C29:$AG29))/(MAX($C29:$AG29)-MIN($C29:$AG29)),(C29-MAX($C29:$AG29))/(MIN($C29:$AG29)-MAX($C29:$AG29)))*$AI29,"-"))</f>
        <v>-</v>
      </c>
      <c r="AK29" s="86" t="str">
        <f>IF(D29="*",0,_xlfn.IFERROR(IF($AH29="+",(D29-MIN($C29:$AG29))/(MAX($C29:$AG29)-MIN($C29:$AG29)),(D29-MAX($C29:$AG29))/(MIN($C29:$AG29)-MAX($C29:$AG29)))*$AI29,"-"))</f>
        <v>-</v>
      </c>
      <c r="AL29" s="86" t="str">
        <f>IF(E29="*",0,_xlfn.IFERROR(IF($AH29="+",(E29-MIN($C29:$AG29))/(MAX($C29:$AG29)-MIN($C29:$AG29)),(E29-MAX($C29:$AG29))/(MIN($C29:$AG29)-MAX($C29:$AG29)))*$AI29,"-"))</f>
        <v>-</v>
      </c>
      <c r="AM29" s="86" t="str">
        <f>IF(F29="*",0,_xlfn.IFERROR(IF($AH29="+",(F29-MIN($C29:$AG29))/(MAX($C29:$AG29)-MIN($C29:$AG29)),(F29-MAX($C29:$AG29))/(MIN($C29:$AG29)-MAX($C29:$AG29)))*$AI29,"-"))</f>
        <v>-</v>
      </c>
      <c r="AN29" s="89" t="str">
        <f>IF(G29="*",0,_xlfn.IFERROR(IF($AH29="+",(G29-MIN($C29:$AG29))/(MAX($C29:$AG29)-MIN($C29:$AG29)),(G29-MAX($C29:$AG29))/(MIN($C29:$AG29)-MAX($C29:$AG29)))*$AI29,"-"))</f>
        <v>-</v>
      </c>
      <c r="AO29" s="89">
        <f>IF(H29="*",0,_xlfn.IFERROR(IF($AH29="+",(H29-MIN($C29:$AG29))/(MAX($C29:$AG29)-MIN($C29:$AG29)),(H29-MAX($C29:$AG29))/(MIN($C29:$AG29)-MAX($C29:$AG29)))*$AI29,"-"))</f>
        <v>0</v>
      </c>
      <c r="AP29" s="89">
        <f>IF(I29="*",0,_xlfn.IFERROR(IF($AH29="+",(I29-MIN($C29:$AG29))/(MAX($C29:$AG29)-MIN($C29:$AG29)),(I29-MAX($C29:$AG29))/(MIN($C29:$AG29)-MAX($C29:$AG29)))*$AI29,"-"))</f>
        <v>1.5188987400839942</v>
      </c>
      <c r="AQ29" s="89" t="str">
        <f>IF(J29="*",0,_xlfn.IFERROR(IF($AH29="+",(J29-MIN($C29:$AG29))/(MAX($C29:$AG29)-MIN($C29:$AG29)),(J29-MAX($C29:$AG29))/(MIN($C29:$AG29)-MAX($C29:$AG29)))*$AI29,"-"))</f>
        <v>-</v>
      </c>
      <c r="AR29" s="89">
        <f>IF(K29="*",0,_xlfn.IFERROR(IF($AH29="+",(K29-MIN($C29:$AG29))/(MAX($C29:$AG29)-MIN($C29:$AG29)),(K29-MAX($C29:$AG29))/(MIN($C29:$AG29)-MAX($C29:$AG29)))*$AI29,"-"))</f>
        <v>3.205786280914606</v>
      </c>
      <c r="AS29" s="92" t="str">
        <f>IF(L29="*",0,_xlfn.IFERROR(IF($AH29="+",(L29-MIN($C29:$AG29))/(MAX($C29:$AG29)-MIN($C29:$AG29)),(L29-MAX($C29:$AG29))/(MIN($C29:$AG29)-MAX($C29:$AG29)))*$AI29,"-"))</f>
        <v>-</v>
      </c>
      <c r="AT29" s="92" t="str">
        <f>IF(M29="*",0,_xlfn.IFERROR(IF($AH29="+",(M29-MIN($C29:$AG29))/(MAX($C29:$AG29)-MIN($C29:$AG29)),(M29-MAX($C29:$AG29))/(MIN($C29:$AG29)-MAX($C29:$AG29)))*$AI29,"-"))</f>
        <v>-</v>
      </c>
      <c r="AU29" s="92">
        <f>IF(N29="*",0,_xlfn.IFERROR(IF($AH29="+",(N29-MIN($C29:$AG29))/(MAX($C29:$AG29)-MIN($C29:$AG29)),(N29-MAX($C29:$AG29))/(MIN($C29:$AG29)-MAX($C29:$AG29)))*$AI29,"-"))</f>
        <v>3.7960802613159124</v>
      </c>
      <c r="AV29" s="95">
        <f>IF(O29="*",0,_xlfn.IFERROR(IF($AH29="+",(O29-MIN($C29:$AG29))/(MAX($C29:$AG29)-MIN($C29:$AG29)),(O29-MAX($C29:$AG29))/(MIN($C29:$AG29)-MAX($C29:$AG29)))*$AI29,"-"))</f>
        <v>1.1829211385907605</v>
      </c>
      <c r="AW29" s="95" t="str">
        <f>IF(P29="*",0,_xlfn.IFERROR(IF($AH29="+",(P29-MIN($C29:$AG29))/(MAX($C29:$AG29)-MIN($C29:$AG29)),(P29-MAX($C29:$AG29))/(MIN($C29:$AG29)-MAX($C29:$AG29)))*$AI29,"-"))</f>
        <v>-</v>
      </c>
      <c r="AX29" s="95">
        <f>IF(Q29="*",0,_xlfn.IFERROR(IF($AH29="+",(Q29-MIN($C29:$AG29))/(MAX($C29:$AG29)-MIN($C29:$AG29)),(Q29-MAX($C29:$AG29))/(MIN($C29:$AG29)-MAX($C29:$AG29)))*$AI29,"-"))</f>
        <v>0.9286047596826879</v>
      </c>
      <c r="AY29" s="95">
        <f>IF(R29="*",0,_xlfn.IFERROR(IF($AH29="+",(R29-MIN($C29:$AG29))/(MAX($C29:$AG29)-MIN($C29:$AG29)),(R29-MAX($C29:$AG29))/(MIN($C29:$AG29)-MAX($C29:$AG29)))*$AI29,"-"))</f>
        <v>3.8987400839944004</v>
      </c>
      <c r="AZ29" s="95" t="str">
        <f>IF(S29="*",0,_xlfn.IFERROR(IF($AH29="+",(S29-MIN($C29:$AG29))/(MAX($C29:$AG29)-MIN($C29:$AG29)),(S29-MAX($C29:$AG29))/(MIN($C29:$AG29)-MAX($C29:$AG29)))*$AI29,"-"))</f>
        <v>-</v>
      </c>
      <c r="BA29" s="95" t="str">
        <f>IF(T29="*",0,_xlfn.IFERROR(IF($AH29="+",(T29-MIN($C29:$AG29))/(MAX($C29:$AG29)-MIN($C29:$AG29)),(T29-MAX($C29:$AG29))/(MIN($C29:$AG29)-MAX($C29:$AG29)))*$AI29,"-"))</f>
        <v>-</v>
      </c>
      <c r="BB29" s="95" t="str">
        <f>IF(U29="*",0,_xlfn.IFERROR(IF($AH29="+",(U29-MIN($C29:$AG29))/(MAX($C29:$AG29)-MIN($C29:$AG29)),(U29-MAX($C29:$AG29))/(MIN($C29:$AG29)-MAX($C29:$AG29)))*$AI29,"-"))</f>
        <v>-</v>
      </c>
      <c r="BC29" s="95">
        <f>IF(V29="*",0,_xlfn.IFERROR(IF($AH29="+",(V29-MIN($C29:$AG29))/(MAX($C29:$AG29)-MIN($C29:$AG29)),(V29-MAX($C29:$AG29))/(MIN($C29:$AG29)-MAX($C29:$AG29)))*$AI29,"-"))</f>
        <v>3.1987867475501637</v>
      </c>
      <c r="BD29" s="95">
        <f>IF(W29="*",0,_xlfn.IFERROR(IF($AH29="+",(W29-MIN($C29:$AG29))/(MAX($C29:$AG29)-MIN($C29:$AG29)),(W29-MAX($C29:$AG29))/(MIN($C29:$AG29)-MAX($C29:$AG29)))*$AI29,"-"))</f>
        <v>2.2421838544097064</v>
      </c>
      <c r="BE29" s="95" t="str">
        <f>IF(X29="*",0,_xlfn.IFERROR(IF($AH29="+",(X29-MIN($C29:$AG29))/(MAX($C29:$AG29)-MIN($C29:$AG29)),(X29-MAX($C29:$AG29))/(MIN($C29:$AG29)-MAX($C29:$AG29)))*$AI29,"-"))</f>
        <v>-</v>
      </c>
      <c r="BF29" s="95">
        <f>IF(Y29="*",0,_xlfn.IFERROR(IF($AH29="+",(Y29-MIN($C29:$AG29))/(MAX($C29:$AG29)-MIN($C29:$AG29)),(Y29-MAX($C29:$AG29))/(MIN($C29:$AG29)-MAX($C29:$AG29)))*$AI29,"-"))</f>
        <v>4.1320578628091456</v>
      </c>
      <c r="BG29" s="95" t="str">
        <f>IF(Z29="*",0,_xlfn.IFERROR(IF($AH29="+",(Z29-MIN($C29:$AG29))/(MAX($C29:$AG29)-MIN($C29:$AG29)),(Z29-MAX($C29:$AG29))/(MIN($C29:$AG29)-MAX($C29:$AG29)))*$AI29,"-"))</f>
        <v>-</v>
      </c>
      <c r="BH29" s="95">
        <f>IF(AA29="*",0,_xlfn.IFERROR(IF($AH29="+",(AA29-MIN($C29:$AG29))/(MAX($C29:$AG29)-MIN($C29:$AG29)),(AA29-MAX($C29:$AG29))/(MIN($C29:$AG29)-MAX($C29:$AG29)))*$AI29,"-"))</f>
        <v>5</v>
      </c>
      <c r="BI29" s="95" t="str">
        <f>IF(AB29="*",0,_xlfn.IFERROR(IF($AH29="+",(AB29-MIN($C29:$AG29))/(MAX($C29:$AG29)-MIN($C29:$AG29)),(AB29-MAX($C29:$AG29))/(MIN($C29:$AG29)-MAX($C29:$AG29)))*$AI29,"-"))</f>
        <v>-</v>
      </c>
      <c r="BJ29" s="95">
        <f>IF(AC29="*",0,_xlfn.IFERROR(IF($AH29="+",(AC29-MIN($C29:$AG29))/(MAX($C29:$AG29)-MIN($C29:$AG29)),(AC29-MAX($C29:$AG29))/(MIN($C29:$AG29)-MAX($C29:$AG29)))*$AI29,"-"))</f>
        <v>4.3957069528698085</v>
      </c>
      <c r="BK29" s="95" t="str">
        <f>IF(AD29="*",0,_xlfn.IFERROR(IF($AH29="+",(AD29-MIN($C29:$AG29))/(MAX($C29:$AG29)-MIN($C29:$AG29)),(AD29-MAX($C29:$AG29))/(MIN($C29:$AG29)-MAX($C29:$AG29)))*$AI29,"-"))</f>
        <v>-</v>
      </c>
      <c r="BL29" s="98" t="str">
        <f>IF(AE29="*",0,_xlfn.IFERROR(IF($AH29="+",(AE29-MIN($C29:$AG29))/(MAX($C29:$AG29)-MIN($C29:$AG29)),(AE29-MAX($C29:$AG29))/(MIN($C29:$AG29)-MAX($C29:$AG29)))*$AI29,"-"))</f>
        <v>-</v>
      </c>
      <c r="BM29" s="98" t="str">
        <f>IF(AF29="*",0,_xlfn.IFERROR(IF($AH29="+",(AF29-MIN($C29:$AG29))/(MAX($C29:$AG29)-MIN($C29:$AG29)),(AF29-MAX($C29:$AG29))/(MIN($C29:$AG29)-MAX($C29:$AG29)))*$AI29,"-"))</f>
        <v>-</v>
      </c>
      <c r="BN29" s="98" t="str">
        <f>IF(AG29="*",0,_xlfn.IFERROR(IF($AH29="+",(AG29-MIN($C29:$AG29))/(MAX($C29:$AG29)-MIN($C29:$AG29)),(AG29-MAX($C29:$AG29))/(MIN($C29:$AG29)-MAX($C29:$AG29)))*$AI29,"-"))</f>
        <v>-</v>
      </c>
      <c r="BQ29" s="6"/>
      <c r="BR29" s="6"/>
      <c r="BS29" s="6"/>
      <c r="BT29" s="6"/>
      <c r="BU29" s="6"/>
    </row>
    <row r="30" spans="1:73" ht="30">
      <c r="A30" s="38" t="s">
        <v>78</v>
      </c>
      <c r="B30" s="4"/>
      <c r="C30" s="33" t="s">
        <v>5</v>
      </c>
      <c r="D30" s="43">
        <v>1993</v>
      </c>
      <c r="E30" s="33" t="s">
        <v>5</v>
      </c>
      <c r="F30" s="33" t="s">
        <v>5</v>
      </c>
      <c r="G30" s="52">
        <v>915</v>
      </c>
      <c r="H30" s="52">
        <v>1183</v>
      </c>
      <c r="I30" s="52">
        <v>700</v>
      </c>
      <c r="J30" s="52">
        <v>821</v>
      </c>
      <c r="K30" s="52">
        <v>820</v>
      </c>
      <c r="L30" s="59">
        <v>995</v>
      </c>
      <c r="M30" s="59">
        <v>775</v>
      </c>
      <c r="N30" s="59">
        <v>1000</v>
      </c>
      <c r="O30" s="67">
        <v>956</v>
      </c>
      <c r="P30" s="67">
        <v>1015</v>
      </c>
      <c r="Q30" s="67">
        <v>1109</v>
      </c>
      <c r="R30" s="67">
        <v>939</v>
      </c>
      <c r="S30" s="67" t="s">
        <v>5</v>
      </c>
      <c r="T30" s="67">
        <v>710</v>
      </c>
      <c r="U30" s="67">
        <v>835</v>
      </c>
      <c r="V30" s="67">
        <v>1066</v>
      </c>
      <c r="W30" s="67">
        <v>801</v>
      </c>
      <c r="X30" s="67">
        <v>645</v>
      </c>
      <c r="Y30" s="67">
        <v>806</v>
      </c>
      <c r="Z30" s="67">
        <v>820</v>
      </c>
      <c r="AA30" s="67">
        <v>810</v>
      </c>
      <c r="AB30" s="67">
        <v>759</v>
      </c>
      <c r="AC30" s="67">
        <v>840</v>
      </c>
      <c r="AD30" s="67">
        <v>802</v>
      </c>
      <c r="AE30" s="78">
        <v>1311</v>
      </c>
      <c r="AF30" s="78">
        <v>827</v>
      </c>
      <c r="AG30" s="78">
        <v>863</v>
      </c>
      <c r="AH30" s="95" t="s">
        <v>5</v>
      </c>
      <c r="AI30" s="15">
        <v>5</v>
      </c>
      <c r="AJ30" s="86" t="str">
        <f>IF(C30="*",0,_xlfn.IFERROR(IF($AH30="+",(C30-MIN($C30:$AG30))/(MAX($C30:$AG30)-MIN($C30:$AG30)),(C30-MAX($C30:$AG30))/(MIN($C30:$AG30)-MAX($C30:$AG30)))*$AI30,"-"))</f>
        <v>-</v>
      </c>
      <c r="AK30" s="86">
        <f>IF(D30="*",0,_xlfn.IFERROR(IF($AH30="+",(D30-MIN($C30:$AG30))/(MAX($C30:$AG30)-MIN($C30:$AG30)),(D30-MAX($C30:$AG30))/(MIN($C30:$AG30)-MAX($C30:$AG30)))*$AI30,"-"))</f>
        <v>0</v>
      </c>
      <c r="AL30" s="86" t="str">
        <f>IF(E30="*",0,_xlfn.IFERROR(IF($AH30="+",(E30-MIN($C30:$AG30))/(MAX($C30:$AG30)-MIN($C30:$AG30)),(E30-MAX($C30:$AG30))/(MIN($C30:$AG30)-MAX($C30:$AG30)))*$AI30,"-"))</f>
        <v>-</v>
      </c>
      <c r="AM30" s="86" t="str">
        <f>IF(F30="*",0,_xlfn.IFERROR(IF($AH30="+",(F30-MIN($C30:$AG30))/(MAX($C30:$AG30)-MIN($C30:$AG30)),(F30-MAX($C30:$AG30))/(MIN($C30:$AG30)-MAX($C30:$AG30)))*$AI30,"-"))</f>
        <v>-</v>
      </c>
      <c r="AN30" s="89">
        <f>IF(G30="*",0,_xlfn.IFERROR(IF($AH30="+",(G30-MIN($C30:$AG30))/(MAX($C30:$AG30)-MIN($C30:$AG30)),(G30-MAX($C30:$AG30))/(MIN($C30:$AG30)-MAX($C30:$AG30)))*$AI30,"-"))</f>
        <v>3.998516320474778</v>
      </c>
      <c r="AO30" s="89">
        <f>IF(H30="*",0,_xlfn.IFERROR(IF($AH30="+",(H30-MIN($C30:$AG30))/(MAX($C30:$AG30)-MIN($C30:$AG30)),(H30-MAX($C30:$AG30))/(MIN($C30:$AG30)-MAX($C30:$AG30)))*$AI30,"-"))</f>
        <v>3.004451038575668</v>
      </c>
      <c r="AP30" s="89">
        <f>IF(I30="*",0,_xlfn.IFERROR(IF($AH30="+",(I30-MIN($C30:$AG30))/(MAX($C30:$AG30)-MIN($C30:$AG30)),(I30-MAX($C30:$AG30))/(MIN($C30:$AG30)-MAX($C30:$AG30)))*$AI30,"-"))</f>
        <v>4.795994065281899</v>
      </c>
      <c r="AQ30" s="89">
        <f>IF(J30="*",0,_xlfn.IFERROR(IF($AH30="+",(J30-MIN($C30:$AG30))/(MAX($C30:$AG30)-MIN($C30:$AG30)),(J30-MAX($C30:$AG30))/(MIN($C30:$AG30)-MAX($C30:$AG30)))*$AI30,"-"))</f>
        <v>4.347181008902077</v>
      </c>
      <c r="AR30" s="89">
        <f>IF(K30="*",0,_xlfn.IFERROR(IF($AH30="+",(K30-MIN($C30:$AG30))/(MAX($C30:$AG30)-MIN($C30:$AG30)),(K30-MAX($C30:$AG30))/(MIN($C30:$AG30)-MAX($C30:$AG30)))*$AI30,"-"))</f>
        <v>4.350890207715134</v>
      </c>
      <c r="AS30" s="92">
        <f>IF(L30="*",0,_xlfn.IFERROR(IF($AH30="+",(L30-MIN($C30:$AG30))/(MAX($C30:$AG30)-MIN($C30:$AG30)),(L30-MAX($C30:$AG30))/(MIN($C30:$AG30)-MAX($C30:$AG30)))*$AI30,"-"))</f>
        <v>3.701780415430267</v>
      </c>
      <c r="AT30" s="92">
        <f>IF(M30="*",0,_xlfn.IFERROR(IF($AH30="+",(M30-MIN($C30:$AG30))/(MAX($C30:$AG30)-MIN($C30:$AG30)),(M30-MAX($C30:$AG30))/(MIN($C30:$AG30)-MAX($C30:$AG30)))*$AI30,"-"))</f>
        <v>4.51780415430267</v>
      </c>
      <c r="AU30" s="92">
        <f>IF(N30="*",0,_xlfn.IFERROR(IF($AH30="+",(N30-MIN($C30:$AG30))/(MAX($C30:$AG30)-MIN($C30:$AG30)),(N30-MAX($C30:$AG30))/(MIN($C30:$AG30)-MAX($C30:$AG30)))*$AI30,"-"))</f>
        <v>3.6832344213649852</v>
      </c>
      <c r="AV30" s="95">
        <f>IF(O30="*",0,_xlfn.IFERROR(IF($AH30="+",(O30-MIN($C30:$AG30))/(MAX($C30:$AG30)-MIN($C30:$AG30)),(O30-MAX($C30:$AG30))/(MIN($C30:$AG30)-MAX($C30:$AG30)))*$AI30,"-"))</f>
        <v>3.846439169139466</v>
      </c>
      <c r="AW30" s="95">
        <f>IF(P30="*",0,_xlfn.IFERROR(IF($AH30="+",(P30-MIN($C30:$AG30))/(MAX($C30:$AG30)-MIN($C30:$AG30)),(P30-MAX($C30:$AG30))/(MIN($C30:$AG30)-MAX($C30:$AG30)))*$AI30,"-"))</f>
        <v>3.6275964391691398</v>
      </c>
      <c r="AX30" s="95">
        <f>IF(Q30="*",0,_xlfn.IFERROR(IF($AH30="+",(Q30-MIN($C30:$AG30))/(MAX($C30:$AG30)-MIN($C30:$AG30)),(Q30-MAX($C30:$AG30))/(MIN($C30:$AG30)-MAX($C30:$AG30)))*$AI30,"-"))</f>
        <v>3.27893175074184</v>
      </c>
      <c r="AY30" s="95">
        <f>IF(R30="*",0,_xlfn.IFERROR(IF($AH30="+",(R30-MIN($C30:$AG30))/(MAX($C30:$AG30)-MIN($C30:$AG30)),(R30-MAX($C30:$AG30))/(MIN($C30:$AG30)-MAX($C30:$AG30)))*$AI30,"-"))</f>
        <v>3.909495548961424</v>
      </c>
      <c r="AZ30" s="95" t="str">
        <f>IF(S30="*",0,_xlfn.IFERROR(IF($AH30="+",(S30-MIN($C30:$AG30))/(MAX($C30:$AG30)-MIN($C30:$AG30)),(S30-MAX($C30:$AG30))/(MIN($C30:$AG30)-MAX($C30:$AG30)))*$AI30,"-"))</f>
        <v>-</v>
      </c>
      <c r="BA30" s="95">
        <f>IF(T30="*",0,_xlfn.IFERROR(IF($AH30="+",(T30-MIN($C30:$AG30))/(MAX($C30:$AG30)-MIN($C30:$AG30)),(T30-MAX($C30:$AG30))/(MIN($C30:$AG30)-MAX($C30:$AG30)))*$AI30,"-"))</f>
        <v>4.758902077151335</v>
      </c>
      <c r="BB30" s="95">
        <f>IF(U30="*",0,_xlfn.IFERROR(IF($AH30="+",(U30-MIN($C30:$AG30))/(MAX($C30:$AG30)-MIN($C30:$AG30)),(U30-MAX($C30:$AG30))/(MIN($C30:$AG30)-MAX($C30:$AG30)))*$AI30,"-"))</f>
        <v>4.295252225519287</v>
      </c>
      <c r="BC30" s="95">
        <f>IF(V30="*",0,_xlfn.IFERROR(IF($AH30="+",(V30-MIN($C30:$AG30))/(MAX($C30:$AG30)-MIN($C30:$AG30)),(V30-MAX($C30:$AG30))/(MIN($C30:$AG30)-MAX($C30:$AG30)))*$AI30,"-"))</f>
        <v>3.438427299703264</v>
      </c>
      <c r="BD30" s="95">
        <f>IF(W30="*",0,_xlfn.IFERROR(IF($AH30="+",(W30-MIN($C30:$AG30))/(MAX($C30:$AG30)-MIN($C30:$AG30)),(W30-MAX($C30:$AG30))/(MIN($C30:$AG30)-MAX($C30:$AG30)))*$AI30,"-"))</f>
        <v>4.421364985163205</v>
      </c>
      <c r="BE30" s="95">
        <f>IF(X30="*",0,_xlfn.IFERROR(IF($AH30="+",(X30-MIN($C30:$AG30))/(MAX($C30:$AG30)-MIN($C30:$AG30)),(X30-MAX($C30:$AG30))/(MIN($C30:$AG30)-MAX($C30:$AG30)))*$AI30,"-"))</f>
        <v>5</v>
      </c>
      <c r="BF30" s="95">
        <f>IF(Y30="*",0,_xlfn.IFERROR(IF($AH30="+",(Y30-MIN($C30:$AG30))/(MAX($C30:$AG30)-MIN($C30:$AG30)),(Y30-MAX($C30:$AG30))/(MIN($C30:$AG30)-MAX($C30:$AG30)))*$AI30,"-"))</f>
        <v>4.402818991097923</v>
      </c>
      <c r="BG30" s="95">
        <f>IF(Z30="*",0,_xlfn.IFERROR(IF($AH30="+",(Z30-MIN($C30:$AG30))/(MAX($C30:$AG30)-MIN($C30:$AG30)),(Z30-MAX($C30:$AG30))/(MIN($C30:$AG30)-MAX($C30:$AG30)))*$AI30,"-"))</f>
        <v>4.350890207715134</v>
      </c>
      <c r="BH30" s="95">
        <f>IF(AA30="*",0,_xlfn.IFERROR(IF($AH30="+",(AA30-MIN($C30:$AG30))/(MAX($C30:$AG30)-MIN($C30:$AG30)),(AA30-MAX($C30:$AG30))/(MIN($C30:$AG30)-MAX($C30:$AG30)))*$AI30,"-"))</f>
        <v>4.387982195845697</v>
      </c>
      <c r="BI30" s="95">
        <f>IF(AB30="*",0,_xlfn.IFERROR(IF($AH30="+",(AB30-MIN($C30:$AG30))/(MAX($C30:$AG30)-MIN($C30:$AG30)),(AB30-MAX($C30:$AG30))/(MIN($C30:$AG30)-MAX($C30:$AG30)))*$AI30,"-"))</f>
        <v>4.577151335311573</v>
      </c>
      <c r="BJ30" s="95">
        <f>IF(AC30="*",0,_xlfn.IFERROR(IF($AH30="+",(AC30-MIN($C30:$AG30))/(MAX($C30:$AG30)-MIN($C30:$AG30)),(AC30-MAX($C30:$AG30))/(MIN($C30:$AG30)-MAX($C30:$AG30)))*$AI30,"-"))</f>
        <v>4.276706231454006</v>
      </c>
      <c r="BK30" s="95">
        <f>IF(AD30="*",0,_xlfn.IFERROR(IF($AH30="+",(AD30-MIN($C30:$AG30))/(MAX($C30:$AG30)-MIN($C30:$AG30)),(AD30-MAX($C30:$AG30))/(MIN($C30:$AG30)-MAX($C30:$AG30)))*$AI30,"-"))</f>
        <v>4.417655786350148</v>
      </c>
      <c r="BL30" s="98">
        <f>IF(AE30="*",0,_xlfn.IFERROR(IF($AH30="+",(AE30-MIN($C30:$AG30))/(MAX($C30:$AG30)-MIN($C30:$AG30)),(AE30-MAX($C30:$AG30))/(MIN($C30:$AG30)-MAX($C30:$AG30)))*$AI30,"-"))</f>
        <v>2.529673590504451</v>
      </c>
      <c r="BM30" s="98">
        <f>IF(AF30="*",0,_xlfn.IFERROR(IF($AH30="+",(AF30-MIN($C30:$AG30))/(MAX($C30:$AG30)-MIN($C30:$AG30)),(AF30-MAX($C30:$AG30))/(MIN($C30:$AG30)-MAX($C30:$AG30)))*$AI30,"-"))</f>
        <v>4.324925816023739</v>
      </c>
      <c r="BN30" s="98">
        <f>IF(AG30="*",0,_xlfn.IFERROR(IF($AH30="+",(AG30-MIN($C30:$AG30))/(MAX($C30:$AG30)-MIN($C30:$AG30)),(AG30-MAX($C30:$AG30))/(MIN($C30:$AG30)-MAX($C30:$AG30)))*$AI30,"-"))</f>
        <v>4.191394658753709</v>
      </c>
      <c r="BQ30" s="6"/>
      <c r="BR30" s="6"/>
      <c r="BS30" s="6"/>
      <c r="BT30" s="6"/>
      <c r="BU30" s="6"/>
    </row>
    <row r="31" spans="1:73" ht="15.75">
      <c r="A31" s="13" t="s">
        <v>79</v>
      </c>
      <c r="B31" s="4"/>
      <c r="C31" s="33" t="s">
        <v>5</v>
      </c>
      <c r="D31" s="33">
        <v>0</v>
      </c>
      <c r="E31" s="33" t="s">
        <v>5</v>
      </c>
      <c r="F31" s="33" t="s">
        <v>5</v>
      </c>
      <c r="G31" s="34">
        <v>0.5</v>
      </c>
      <c r="H31" s="34">
        <v>0</v>
      </c>
      <c r="I31" s="34">
        <v>10</v>
      </c>
      <c r="J31" s="34">
        <v>0.09</v>
      </c>
      <c r="K31" s="34">
        <v>13</v>
      </c>
      <c r="L31" s="35">
        <v>8</v>
      </c>
      <c r="M31" s="35">
        <v>0</v>
      </c>
      <c r="N31" s="35">
        <v>0</v>
      </c>
      <c r="O31" s="36">
        <v>7.1</v>
      </c>
      <c r="P31" s="36">
        <v>0</v>
      </c>
      <c r="Q31" s="36">
        <v>0</v>
      </c>
      <c r="R31" s="36">
        <v>1.3</v>
      </c>
      <c r="S31" s="36">
        <v>1</v>
      </c>
      <c r="T31" s="36">
        <v>0</v>
      </c>
      <c r="U31" s="36">
        <v>6</v>
      </c>
      <c r="V31" s="36">
        <v>0</v>
      </c>
      <c r="W31" s="36">
        <v>0.9</v>
      </c>
      <c r="X31" s="36">
        <v>0</v>
      </c>
      <c r="Y31" s="36">
        <v>0</v>
      </c>
      <c r="Z31" s="36">
        <v>12.2</v>
      </c>
      <c r="AA31" s="36">
        <v>0</v>
      </c>
      <c r="AB31" s="36">
        <v>0</v>
      </c>
      <c r="AC31" s="36">
        <v>8.1</v>
      </c>
      <c r="AD31" s="36">
        <v>2</v>
      </c>
      <c r="AE31" s="37">
        <v>2</v>
      </c>
      <c r="AF31" s="37">
        <v>5.6</v>
      </c>
      <c r="AG31" s="37">
        <v>0</v>
      </c>
      <c r="AH31" s="131" t="s">
        <v>5</v>
      </c>
      <c r="AI31" s="15">
        <v>3</v>
      </c>
      <c r="AJ31" s="86" t="str">
        <f>_xlfn.IFERROR(IF($AH31="+",(C31-MIN($C31:$AG31))/(MAX($C31:$AG31)-MIN($C31:$AG31)),(C31-MAX($C31:$AG31))/(MIN($C31:$AG31)-MAX($C31:$AG31)))*$AI31,"-")</f>
        <v>-</v>
      </c>
      <c r="AK31" s="86">
        <f>_xlfn.IFERROR(IF($AH31="+",(D31-MIN($C31:$AG31))/(MAX($C31:$AG31)-MIN($C31:$AG31)),(D31-MAX($C31:$AG31))/(MIN($C31:$AG31)-MAX($C31:$AG31)))*$AI31,"-")</f>
        <v>3</v>
      </c>
      <c r="AL31" s="86" t="str">
        <f>_xlfn.IFERROR(IF($AH31="+",(E31-MIN($C31:$AG31))/(MAX($C31:$AG31)-MIN($C31:$AG31)),(E31-MAX($C31:$AG31))/(MIN($C31:$AG31)-MAX($C31:$AG31)))*$AI31,"-")</f>
        <v>-</v>
      </c>
      <c r="AM31" s="86" t="str">
        <f>_xlfn.IFERROR(IF($AH31="+",(F31-MIN($C31:$AG31))/(MAX($C31:$AG31)-MIN($C31:$AG31)),(F31-MAX($C31:$AG31))/(MIN($C31:$AG31)-MAX($C31:$AG31)))*$AI31,"-")</f>
        <v>-</v>
      </c>
      <c r="AN31" s="89">
        <f>_xlfn.IFERROR(IF($AH31="+",(G31-MIN($C31:$AG31))/(MAX($C31:$AG31)-MIN($C31:$AG31)),(G31-MAX($C31:$AG31))/(MIN($C31:$AG31)-MAX($C31:$AG31)))*$AI31,"-")</f>
        <v>2.8846153846153846</v>
      </c>
      <c r="AO31" s="89">
        <f>_xlfn.IFERROR(IF($AH31="+",(H31-MIN($C31:$AG31))/(MAX($C31:$AG31)-MIN($C31:$AG31)),(H31-MAX($C31:$AG31))/(MIN($C31:$AG31)-MAX($C31:$AG31)))*$AI31,"-")</f>
        <v>3</v>
      </c>
      <c r="AP31" s="89">
        <f>_xlfn.IFERROR(IF($AH31="+",(I31-MIN($C31:$AG31))/(MAX($C31:$AG31)-MIN($C31:$AG31)),(I31-MAX($C31:$AG31))/(MIN($C31:$AG31)-MAX($C31:$AG31)))*$AI31,"-")</f>
        <v>0.6923076923076923</v>
      </c>
      <c r="AQ31" s="89">
        <f>_xlfn.IFERROR(IF($AH31="+",(J31-MIN($C31:$AG31))/(MAX($C31:$AG31)-MIN($C31:$AG31)),(J31-MAX($C31:$AG31))/(MIN($C31:$AG31)-MAX($C31:$AG31)))*$AI31,"-")</f>
        <v>2.979230769230769</v>
      </c>
      <c r="AR31" s="89">
        <f>_xlfn.IFERROR(IF($AH31="+",(K31-MIN($C31:$AG31))/(MAX($C31:$AG31)-MIN($C31:$AG31)),(K31-MAX($C31:$AG31))/(MIN($C31:$AG31)-MAX($C31:$AG31)))*$AI31,"-")</f>
        <v>0</v>
      </c>
      <c r="AS31" s="92">
        <f>_xlfn.IFERROR(IF($AH31="+",(L31-MIN($C31:$AG31))/(MAX($C31:$AG31)-MIN($C31:$AG31)),(L31-MAX($C31:$AG31))/(MIN($C31:$AG31)-MAX($C31:$AG31)))*$AI31,"-")</f>
        <v>1.153846153846154</v>
      </c>
      <c r="AT31" s="92">
        <f>_xlfn.IFERROR(IF($AH31="+",(M31-MIN($C31:$AG31))/(MAX($C31:$AG31)-MIN($C31:$AG31)),(M31-MAX($C31:$AG31))/(MIN($C31:$AG31)-MAX($C31:$AG31)))*$AI31,"-")</f>
        <v>3</v>
      </c>
      <c r="AU31" s="92">
        <f>_xlfn.IFERROR(IF($AH31="+",(N31-MIN($C31:$AG31))/(MAX($C31:$AG31)-MIN($C31:$AG31)),(N31-MAX($C31:$AG31))/(MIN($C31:$AG31)-MAX($C31:$AG31)))*$AI31,"-")</f>
        <v>3</v>
      </c>
      <c r="AV31" s="95">
        <f>_xlfn.IFERROR(IF($AH31="+",(O31-MIN($C31:$AG31))/(MAX($C31:$AG31)-MIN($C31:$AG31)),(O31-MAX($C31:$AG31))/(MIN($C31:$AG31)-MAX($C31:$AG31)))*$AI31,"-")</f>
        <v>1.3615384615384616</v>
      </c>
      <c r="AW31" s="95">
        <f>_xlfn.IFERROR(IF($AH31="+",(P31-MIN($C31:$AG31))/(MAX($C31:$AG31)-MIN($C31:$AG31)),(P31-MAX($C31:$AG31))/(MIN($C31:$AG31)-MAX($C31:$AG31)))*$AI31,"-")</f>
        <v>3</v>
      </c>
      <c r="AX31" s="95">
        <f>_xlfn.IFERROR(IF($AH31="+",(Q31-MIN($C31:$AG31))/(MAX($C31:$AG31)-MIN($C31:$AG31)),(Q31-MAX($C31:$AG31))/(MIN($C31:$AG31)-MAX($C31:$AG31)))*$AI31,"-")</f>
        <v>3</v>
      </c>
      <c r="AY31" s="95">
        <f>_xlfn.IFERROR(IF($AH31="+",(R31-MIN($C31:$AG31))/(MAX($C31:$AG31)-MIN($C31:$AG31)),(R31-MAX($C31:$AG31))/(MIN($C31:$AG31)-MAX($C31:$AG31)))*$AI31,"-")</f>
        <v>2.6999999999999997</v>
      </c>
      <c r="AZ31" s="95">
        <f>_xlfn.IFERROR(IF($AH31="+",(S31-MIN($C31:$AG31))/(MAX($C31:$AG31)-MIN($C31:$AG31)),(S31-MAX($C31:$AG31))/(MIN($C31:$AG31)-MAX($C31:$AG31)))*$AI31,"-")</f>
        <v>2.769230769230769</v>
      </c>
      <c r="BA31" s="95">
        <f>_xlfn.IFERROR(IF($AH31="+",(T31-MIN($C31:$AG31))/(MAX($C31:$AG31)-MIN($C31:$AG31)),(T31-MAX($C31:$AG31))/(MIN($C31:$AG31)-MAX($C31:$AG31)))*$AI31,"-")</f>
        <v>3</v>
      </c>
      <c r="BB31" s="95">
        <f>_xlfn.IFERROR(IF($AH31="+",(U31-MIN($C31:$AG31))/(MAX($C31:$AG31)-MIN($C31:$AG31)),(U31-MAX($C31:$AG31))/(MIN($C31:$AG31)-MAX($C31:$AG31)))*$AI31,"-")</f>
        <v>1.6153846153846154</v>
      </c>
      <c r="BC31" s="95">
        <f>_xlfn.IFERROR(IF($AH31="+",(V31-MIN($C31:$AG31))/(MAX($C31:$AG31)-MIN($C31:$AG31)),(V31-MAX($C31:$AG31))/(MIN($C31:$AG31)-MAX($C31:$AG31)))*$AI31,"-")</f>
        <v>3</v>
      </c>
      <c r="BD31" s="95">
        <f>_xlfn.IFERROR(IF($AH31="+",(W31-MIN($C31:$AG31))/(MAX($C31:$AG31)-MIN($C31:$AG31)),(W31-MAX($C31:$AG31))/(MIN($C31:$AG31)-MAX($C31:$AG31)))*$AI31,"-")</f>
        <v>2.792307692307692</v>
      </c>
      <c r="BE31" s="95">
        <f>_xlfn.IFERROR(IF($AH31="+",(X31-MIN($C31:$AG31))/(MAX($C31:$AG31)-MIN($C31:$AG31)),(X31-MAX($C31:$AG31))/(MIN($C31:$AG31)-MAX($C31:$AG31)))*$AI31,"-")</f>
        <v>3</v>
      </c>
      <c r="BF31" s="95">
        <f>_xlfn.IFERROR(IF($AH31="+",(Y31-MIN($C31:$AG31))/(MAX($C31:$AG31)-MIN($C31:$AG31)),(Y31-MAX($C31:$AG31))/(MIN($C31:$AG31)-MAX($C31:$AG31)))*$AI31,"-")</f>
        <v>3</v>
      </c>
      <c r="BG31" s="95">
        <f>_xlfn.IFERROR(IF($AH31="+",(Z31-MIN($C31:$AG31))/(MAX($C31:$AG31)-MIN($C31:$AG31)),(Z31-MAX($C31:$AG31))/(MIN($C31:$AG31)-MAX($C31:$AG31)))*$AI31,"-")</f>
        <v>0.18461538461538476</v>
      </c>
      <c r="BH31" s="95">
        <f>_xlfn.IFERROR(IF($AH31="+",(AA31-MIN($C31:$AG31))/(MAX($C31:$AG31)-MIN($C31:$AG31)),(AA31-MAX($C31:$AG31))/(MIN($C31:$AG31)-MAX($C31:$AG31)))*$AI31,"-")</f>
        <v>3</v>
      </c>
      <c r="BI31" s="95">
        <f>_xlfn.IFERROR(IF($AH31="+",(AB31-MIN($C31:$AG31))/(MAX($C31:$AG31)-MIN($C31:$AG31)),(AB31-MAX($C31:$AG31))/(MIN($C31:$AG31)-MAX($C31:$AG31)))*$AI31,"-")</f>
        <v>3</v>
      </c>
      <c r="BJ31" s="95">
        <f>_xlfn.IFERROR(IF($AH31="+",(AC31-MIN($C31:$AG31))/(MAX($C31:$AG31)-MIN($C31:$AG31)),(AC31-MAX($C31:$AG31))/(MIN($C31:$AG31)-MAX($C31:$AG31)))*$AI31,"-")</f>
        <v>1.130769230769231</v>
      </c>
      <c r="BK31" s="95">
        <f>_xlfn.IFERROR(IF($AH31="+",(AD31-MIN($C31:$AG31))/(MAX($C31:$AG31)-MIN($C31:$AG31)),(AD31-MAX($C31:$AG31))/(MIN($C31:$AG31)-MAX($C31:$AG31)))*$AI31,"-")</f>
        <v>2.5384615384615383</v>
      </c>
      <c r="BL31" s="98">
        <f>_xlfn.IFERROR(IF($AH31="+",(AE31-MIN($C31:$AG31))/(MAX($C31:$AG31)-MIN($C31:$AG31)),(AE31-MAX($C31:$AG31))/(MIN($C31:$AG31)-MAX($C31:$AG31)))*$AI31,"-")</f>
        <v>2.5384615384615383</v>
      </c>
      <c r="BM31" s="98">
        <f>_xlfn.IFERROR(IF($AH31="+",(AF31-MIN($C31:$AG31))/(MAX($C31:$AG31)-MIN($C31:$AG31)),(AF31-MAX($C31:$AG31))/(MIN($C31:$AG31)-MAX($C31:$AG31)))*$AI31,"-")</f>
        <v>1.7076923076923076</v>
      </c>
      <c r="BN31" s="98">
        <f>_xlfn.IFERROR(IF($AH31="+",(AG31-MIN($C31:$AG31))/(MAX($C31:$AG31)-MIN($C31:$AG31)),(AG31-MAX($C31:$AG31))/(MIN($C31:$AG31)-MAX($C31:$AG31)))*$AI31,"-")</f>
        <v>3</v>
      </c>
      <c r="BQ31" s="6"/>
      <c r="BR31" s="6"/>
      <c r="BS31" s="6"/>
      <c r="BT31" s="6"/>
      <c r="BU31" s="6"/>
    </row>
    <row r="32" spans="1:73" ht="30">
      <c r="A32" s="13" t="s">
        <v>80</v>
      </c>
      <c r="B32" s="4"/>
      <c r="C32" s="42" t="s">
        <v>5</v>
      </c>
      <c r="D32" s="42">
        <v>10.2</v>
      </c>
      <c r="E32" s="42" t="s">
        <v>5</v>
      </c>
      <c r="F32" s="42">
        <v>3.48</v>
      </c>
      <c r="G32" s="50">
        <v>35.5</v>
      </c>
      <c r="H32" s="50">
        <v>0</v>
      </c>
      <c r="I32" s="50">
        <v>10</v>
      </c>
      <c r="J32" s="50">
        <v>7.6</v>
      </c>
      <c r="K32" s="50">
        <v>3</v>
      </c>
      <c r="L32" s="57">
        <v>6</v>
      </c>
      <c r="M32" s="57">
        <v>50</v>
      </c>
      <c r="N32" s="57">
        <v>12.9</v>
      </c>
      <c r="O32" s="65">
        <v>17.2</v>
      </c>
      <c r="P32" s="65">
        <v>0</v>
      </c>
      <c r="Q32" s="65">
        <v>9.86</v>
      </c>
      <c r="R32" s="65">
        <v>7.5</v>
      </c>
      <c r="S32" s="65">
        <v>0</v>
      </c>
      <c r="T32" s="65">
        <v>30.7</v>
      </c>
      <c r="U32" s="65">
        <v>91</v>
      </c>
      <c r="V32" s="65">
        <v>33</v>
      </c>
      <c r="W32" s="65">
        <v>89.1</v>
      </c>
      <c r="X32" s="65">
        <v>15.76</v>
      </c>
      <c r="Y32" s="65">
        <v>0</v>
      </c>
      <c r="Z32" s="65">
        <v>9.9</v>
      </c>
      <c r="AA32" s="65">
        <v>50.5</v>
      </c>
      <c r="AB32" s="65">
        <v>7.2</v>
      </c>
      <c r="AC32" s="65">
        <v>98</v>
      </c>
      <c r="AD32" s="65">
        <v>100</v>
      </c>
      <c r="AE32" s="77">
        <v>70.5</v>
      </c>
      <c r="AF32" s="77">
        <v>10.9</v>
      </c>
      <c r="AG32" s="77">
        <v>11</v>
      </c>
      <c r="AH32" s="131" t="s">
        <v>59</v>
      </c>
      <c r="AI32" s="15">
        <v>7</v>
      </c>
      <c r="AJ32" s="86" t="str">
        <f>_xlfn.IFERROR(IF($AH32="+",(C32-MIN($C32:$AG32))/(MAX($C32:$AG32)-MIN($C32:$AG32)),(C32-MAX($C32:$AG32))/(MIN($C32:$AG32)-MAX($C32:$AG32)))*$AI32,"-")</f>
        <v>-</v>
      </c>
      <c r="AK32" s="86">
        <f>_xlfn.IFERROR(IF($AH32="+",(D32-MIN($C32:$AG32))/(MAX($C32:$AG32)-MIN($C32:$AG32)),(D32-MAX($C32:$AG32))/(MIN($C32:$AG32)-MAX($C32:$AG32)))*$AI32,"-")</f>
        <v>0.714</v>
      </c>
      <c r="AL32" s="86" t="str">
        <f>_xlfn.IFERROR(IF($AH32="+",(E32-MIN($C32:$AG32))/(MAX($C32:$AG32)-MIN($C32:$AG32)),(E32-MAX($C32:$AG32))/(MIN($C32:$AG32)-MAX($C32:$AG32)))*$AI32,"-")</f>
        <v>-</v>
      </c>
      <c r="AM32" s="86">
        <f>_xlfn.IFERROR(IF($AH32="+",(F32-MIN($C32:$AG32))/(MAX($C32:$AG32)-MIN($C32:$AG32)),(F32-MAX($C32:$AG32))/(MIN($C32:$AG32)-MAX($C32:$AG32)))*$AI32,"-")</f>
        <v>0.24359999999999998</v>
      </c>
      <c r="AN32" s="89">
        <f>_xlfn.IFERROR(IF($AH32="+",(G32-MIN($C32:$AG32))/(MAX($C32:$AG32)-MIN($C32:$AG32)),(G32-MAX($C32:$AG32))/(MIN($C32:$AG32)-MAX($C32:$AG32)))*$AI32,"-")</f>
        <v>2.485</v>
      </c>
      <c r="AO32" s="89">
        <f>_xlfn.IFERROR(IF($AH32="+",(H32-MIN($C32:$AG32))/(MAX($C32:$AG32)-MIN($C32:$AG32)),(H32-MAX($C32:$AG32))/(MIN($C32:$AG32)-MAX($C32:$AG32)))*$AI32,"-")</f>
        <v>0</v>
      </c>
      <c r="AP32" s="89">
        <f>_xlfn.IFERROR(IF($AH32="+",(I32-MIN($C32:$AG32))/(MAX($C32:$AG32)-MIN($C32:$AG32)),(I32-MAX($C32:$AG32))/(MIN($C32:$AG32)-MAX($C32:$AG32)))*$AI32,"-")</f>
        <v>0.7000000000000001</v>
      </c>
      <c r="AQ32" s="89">
        <f>_xlfn.IFERROR(IF($AH32="+",(J32-MIN($C32:$AG32))/(MAX($C32:$AG32)-MIN($C32:$AG32)),(J32-MAX($C32:$AG32))/(MIN($C32:$AG32)-MAX($C32:$AG32)))*$AI32,"-")</f>
        <v>0.532</v>
      </c>
      <c r="AR32" s="89">
        <f>_xlfn.IFERROR(IF($AH32="+",(K32-MIN($C32:$AG32))/(MAX($C32:$AG32)-MIN($C32:$AG32)),(K32-MAX($C32:$AG32))/(MIN($C32:$AG32)-MAX($C32:$AG32)))*$AI32,"-")</f>
        <v>0.21</v>
      </c>
      <c r="AS32" s="92">
        <f>_xlfn.IFERROR(IF($AH32="+",(L32-MIN($C32:$AG32))/(MAX($C32:$AG32)-MIN($C32:$AG32)),(L32-MAX($C32:$AG32))/(MIN($C32:$AG32)-MAX($C32:$AG32)))*$AI32,"-")</f>
        <v>0.42</v>
      </c>
      <c r="AT32" s="92">
        <f>_xlfn.IFERROR(IF($AH32="+",(M32-MIN($C32:$AG32))/(MAX($C32:$AG32)-MIN($C32:$AG32)),(M32-MAX($C32:$AG32))/(MIN($C32:$AG32)-MAX($C32:$AG32)))*$AI32,"-")</f>
        <v>3.5</v>
      </c>
      <c r="AU32" s="92">
        <f>_xlfn.IFERROR(IF($AH32="+",(N32-MIN($C32:$AG32))/(MAX($C32:$AG32)-MIN($C32:$AG32)),(N32-MAX($C32:$AG32))/(MIN($C32:$AG32)-MAX($C32:$AG32)))*$AI32,"-")</f>
        <v>0.903</v>
      </c>
      <c r="AV32" s="95">
        <f>_xlfn.IFERROR(IF($AH32="+",(O32-MIN($C32:$AG32))/(MAX($C32:$AG32)-MIN($C32:$AG32)),(O32-MAX($C32:$AG32))/(MIN($C32:$AG32)-MAX($C32:$AG32)))*$AI32,"-")</f>
        <v>1.204</v>
      </c>
      <c r="AW32" s="95">
        <f>_xlfn.IFERROR(IF($AH32="+",(P32-MIN($C32:$AG32))/(MAX($C32:$AG32)-MIN($C32:$AG32)),(P32-MAX($C32:$AG32))/(MIN($C32:$AG32)-MAX($C32:$AG32)))*$AI32,"-")</f>
        <v>0</v>
      </c>
      <c r="AX32" s="95">
        <f>_xlfn.IFERROR(IF($AH32="+",(Q32-MIN($C32:$AG32))/(MAX($C32:$AG32)-MIN($C32:$AG32)),(Q32-MAX($C32:$AG32))/(MIN($C32:$AG32)-MAX($C32:$AG32)))*$AI32,"-")</f>
        <v>0.6901999999999999</v>
      </c>
      <c r="AY32" s="95">
        <f>_xlfn.IFERROR(IF($AH32="+",(R32-MIN($C32:$AG32))/(MAX($C32:$AG32)-MIN($C32:$AG32)),(R32-MAX($C32:$AG32))/(MIN($C32:$AG32)-MAX($C32:$AG32)))*$AI32,"-")</f>
        <v>0.525</v>
      </c>
      <c r="AZ32" s="95">
        <f>_xlfn.IFERROR(IF($AH32="+",(S32-MIN($C32:$AG32))/(MAX($C32:$AG32)-MIN($C32:$AG32)),(S32-MAX($C32:$AG32))/(MIN($C32:$AG32)-MAX($C32:$AG32)))*$AI32,"-")</f>
        <v>0</v>
      </c>
      <c r="BA32" s="95">
        <f>_xlfn.IFERROR(IF($AH32="+",(T32-MIN($C32:$AG32))/(MAX($C32:$AG32)-MIN($C32:$AG32)),(T32-MAX($C32:$AG32))/(MIN($C32:$AG32)-MAX($C32:$AG32)))*$AI32,"-")</f>
        <v>2.149</v>
      </c>
      <c r="BB32" s="95">
        <f>_xlfn.IFERROR(IF($AH32="+",(U32-MIN($C32:$AG32))/(MAX($C32:$AG32)-MIN($C32:$AG32)),(U32-MAX($C32:$AG32))/(MIN($C32:$AG32)-MAX($C32:$AG32)))*$AI32,"-")</f>
        <v>6.37</v>
      </c>
      <c r="BC32" s="95">
        <f>_xlfn.IFERROR(IF($AH32="+",(V32-MIN($C32:$AG32))/(MAX($C32:$AG32)-MIN($C32:$AG32)),(V32-MAX($C32:$AG32))/(MIN($C32:$AG32)-MAX($C32:$AG32)))*$AI32,"-")</f>
        <v>2.31</v>
      </c>
      <c r="BD32" s="95">
        <f>_xlfn.IFERROR(IF($AH32="+",(W32-MIN($C32:$AG32))/(MAX($C32:$AG32)-MIN($C32:$AG32)),(W32-MAX($C32:$AG32))/(MIN($C32:$AG32)-MAX($C32:$AG32)))*$AI32,"-")</f>
        <v>6.236999999999999</v>
      </c>
      <c r="BE32" s="95">
        <f>_xlfn.IFERROR(IF($AH32="+",(X32-MIN($C32:$AG32))/(MAX($C32:$AG32)-MIN($C32:$AG32)),(X32-MAX($C32:$AG32))/(MIN($C32:$AG32)-MAX($C32:$AG32)))*$AI32,"-")</f>
        <v>1.1032</v>
      </c>
      <c r="BF32" s="95">
        <f>_xlfn.IFERROR(IF($AH32="+",(Y32-MIN($C32:$AG32))/(MAX($C32:$AG32)-MIN($C32:$AG32)),(Y32-MAX($C32:$AG32))/(MIN($C32:$AG32)-MAX($C32:$AG32)))*$AI32,"-")</f>
        <v>0</v>
      </c>
      <c r="BG32" s="95">
        <f>_xlfn.IFERROR(IF($AH32="+",(Z32-MIN($C32:$AG32))/(MAX($C32:$AG32)-MIN($C32:$AG32)),(Z32-MAX($C32:$AG32))/(MIN($C32:$AG32)-MAX($C32:$AG32)))*$AI32,"-")</f>
        <v>0.6930000000000001</v>
      </c>
      <c r="BH32" s="95">
        <f>_xlfn.IFERROR(IF($AH32="+",(AA32-MIN($C32:$AG32))/(MAX($C32:$AG32)-MIN($C32:$AG32)),(AA32-MAX($C32:$AG32))/(MIN($C32:$AG32)-MAX($C32:$AG32)))*$AI32,"-")</f>
        <v>3.535</v>
      </c>
      <c r="BI32" s="95">
        <f>_xlfn.IFERROR(IF($AH32="+",(AB32-MIN($C32:$AG32))/(MAX($C32:$AG32)-MIN($C32:$AG32)),(AB32-MAX($C32:$AG32))/(MIN($C32:$AG32)-MAX($C32:$AG32)))*$AI32,"-")</f>
        <v>0.504</v>
      </c>
      <c r="BJ32" s="95">
        <f>_xlfn.IFERROR(IF($AH32="+",(AC32-MIN($C32:$AG32))/(MAX($C32:$AG32)-MIN($C32:$AG32)),(AC32-MAX($C32:$AG32))/(MIN($C32:$AG32)-MAX($C32:$AG32)))*$AI32,"-")</f>
        <v>6.859999999999999</v>
      </c>
      <c r="BK32" s="95">
        <f>_xlfn.IFERROR(IF($AH32="+",(AD32-MIN($C32:$AG32))/(MAX($C32:$AG32)-MIN($C32:$AG32)),(AD32-MAX($C32:$AG32))/(MIN($C32:$AG32)-MAX($C32:$AG32)))*$AI32,"-")</f>
        <v>7</v>
      </c>
      <c r="BL32" s="98">
        <f>_xlfn.IFERROR(IF($AH32="+",(AE32-MIN($C32:$AG32))/(MAX($C32:$AG32)-MIN($C32:$AG32)),(AE32-MAX($C32:$AG32))/(MIN($C32:$AG32)-MAX($C32:$AG32)))*$AI32,"-")</f>
        <v>4.935</v>
      </c>
      <c r="BM32" s="98">
        <f>_xlfn.IFERROR(IF($AH32="+",(AF32-MIN($C32:$AG32))/(MAX($C32:$AG32)-MIN($C32:$AG32)),(AF32-MAX($C32:$AG32))/(MIN($C32:$AG32)-MAX($C32:$AG32)))*$AI32,"-")</f>
        <v>0.763</v>
      </c>
      <c r="BN32" s="98">
        <f>_xlfn.IFERROR(IF($AH32="+",(AG32-MIN($C32:$AG32))/(MAX($C32:$AG32)-MIN($C32:$AG32)),(AG32-MAX($C32:$AG32))/(MIN($C32:$AG32)-MAX($C32:$AG32)))*$AI32,"-")</f>
        <v>0.77</v>
      </c>
      <c r="BQ32" s="6"/>
      <c r="BR32" s="6"/>
      <c r="BS32" s="6"/>
      <c r="BT32" s="6"/>
      <c r="BU32" s="6"/>
    </row>
    <row r="33" spans="1:73" ht="37.5" customHeight="1">
      <c r="A33" s="226" t="s">
        <v>58</v>
      </c>
      <c r="B33" s="227"/>
      <c r="C33" s="228"/>
      <c r="D33" s="229"/>
      <c r="E33" s="229"/>
      <c r="F33" s="229"/>
      <c r="G33" s="230"/>
      <c r="H33" s="230"/>
      <c r="I33" s="230"/>
      <c r="J33" s="230"/>
      <c r="K33" s="230"/>
      <c r="L33" s="231"/>
      <c r="M33" s="231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2"/>
      <c r="AH33" s="233"/>
      <c r="AI33" s="231"/>
      <c r="AJ33" s="234">
        <f>((IF(AJ8&lt;&gt;"-",AJ8*$AI$8))+(IF(AJ9&lt;&gt;"-",AJ9*$AI$9))+(IF(AJ10&lt;&gt;"-",AJ10*$AI$10))+(IF(AJ11&lt;&gt;"-",AJ11*$AI$11))+(IF(AJ12&lt;&gt;"-",AJ12*$AI$12))+(IF(AJ13&lt;&gt;"-",AJ13*$AI$13))+(IF(AJ14&lt;&gt;"-",AJ14*$AI$14))+(IF(AJ15&lt;&gt;"-",AJ15*$AI$15))+(IF(AJ16&lt;&gt;"-",AJ16*$AI$16))+(IF(AJ17&lt;&gt;"-",AJ17*$AI$17))+(IF(AJ18&lt;&gt;"-",AJ18*$AI$18))+(IF(AJ19&lt;&gt;"-",AJ19*$AI$19))+(IF(AJ20&lt;&gt;"-",AJ20*$AI$20))+(IF(AJ21&lt;&gt;"-",AJ21*$AI$21))+(IF(AJ22&lt;&gt;"-",AJ22*$AI$22))+(IF(AJ23&lt;&gt;"-",AJ23*$AI$23))+(IF(AJ24&lt;&gt;"-",AJ24*$AI$24))+(IF(AJ25&lt;&gt;"-",AJ25*$AI$25))+(IF(AJ26&lt;&gt;"-",AJ26*$AI$26))+(IF(AJ27&lt;&gt;"-",AJ27*$AI$27))+(IF(AJ28&lt;&gt;"-",AJ28*$AI$28))+(IF(AJ29&lt;&gt;"-",AJ29*$AI$29))+(IF(AJ30&lt;&gt;"-",AJ30*$AI$30))+(IF(AJ31&lt;&gt;"-",AJ32*$AI$32)))/((IF(AJ8&lt;&gt;"-",$AI$8))+(IF(AJ9&lt;&gt;"-",$AI$9))+(IF(AJ10&lt;&gt;"-",$AI$10))+(IF(AJ11&lt;&gt;"-",$AI$11))+(IF(AJ12&lt;&gt;"-",$AI$12))+(IF(AJ13&lt;&gt;"-",$AI$13))+(IF(AJ14&lt;&gt;"-",$AI$14))+(IF(AJ15&lt;&gt;"-",$AI$15))+(IF(AJ16&lt;&gt;"-",$AI$16))+(IF(AJ17&lt;&gt;"-",$AI$17))+(IF(AJ18&lt;&gt;"-",$AI$18))+(IF(AJ19&lt;&gt;"-",$AI$19))+(IF(AJ20&lt;&gt;"-",$AI$20))+(IF(AJ21&lt;&gt;"-",$AI$22))+(IF(AJ23&lt;&gt;"-",$AI$23))+(IF(AJ24&lt;&gt;"-",$AI$24))+(IF(AJ25&lt;&gt;"-",$AI$25))+(IF(AJ26&lt;&gt;"-",$AI$26))+(IF(AJ27&lt;&gt;"-",$AI$27))+(IF(AJ28&lt;&gt;"-",$AI$28))+(IF(AJ29&lt;&gt;"-",$AI$29))+(IF(AJ30&lt;&gt;"-",$AI$30))+(IF(AJ31&lt;&gt;"-",$AI$31))+(IF(AJ32&lt;&gt;"-",$AI$32)))</f>
        <v>4.096779407261465</v>
      </c>
      <c r="AK33" s="234">
        <f aca="true" t="shared" si="1" ref="AK33:BN33">((IF(AK8&lt;&gt;"-",AK8*$AI$8))+(IF(AK9&lt;&gt;"-",AK9*$AI$9))+(IF(AK10&lt;&gt;"-",AK10*$AI$10))+(IF(AK11&lt;&gt;"-",AK11*$AI$11))+(IF(AK12&lt;&gt;"-",AK12*$AI$12))+(IF(AK13&lt;&gt;"-",AK13*$AI$13))+(IF(AK14&lt;&gt;"-",AK14*$AI$14))+(IF(AK15&lt;&gt;"-",AK15*$AI$15))+(IF(AK16&lt;&gt;"-",AK16*$AI$16))+(IF(AK17&lt;&gt;"-",AK17*$AI$17))+(IF(AK18&lt;&gt;"-",AK18*$AI$18))+(IF(AK19&lt;&gt;"-",AK19*$AI$19))+(IF(AK20&lt;&gt;"-",AK20*$AI$20))+(IF(AK21&lt;&gt;"-",AK21*$AI$21))+(IF(AK22&lt;&gt;"-",AK22*$AI$22))+(IF(AK23&lt;&gt;"-",AK23*$AI$23))+(IF(AK24&lt;&gt;"-",AK24*$AI$24))+(IF(AK25&lt;&gt;"-",AK25*$AI$25))+(IF(AK26&lt;&gt;"-",AK26*$AI$26))+(IF(AK27&lt;&gt;"-",AK27*$AI$27))+(IF(AK28&lt;&gt;"-",AK28*$AI$28))+(IF(AK29&lt;&gt;"-",AK29*$AI$29))+(IF(AK30&lt;&gt;"-",AK30*$AI$30))+(IF(AK31&lt;&gt;"-",AK32*$AI$32)))/((IF(AK8&lt;&gt;"-",$AI$8))+(IF(AK9&lt;&gt;"-",$AI$9))+(IF(AK10&lt;&gt;"-",$AI$10))+(IF(AK11&lt;&gt;"-",$AI$11))+(IF(AK12&lt;&gt;"-",$AI$12))+(IF(AK13&lt;&gt;"-",$AI$13))+(IF(AK14&lt;&gt;"-",$AI$14))+(IF(AK15&lt;&gt;"-",$AI$15))+(IF(AK16&lt;&gt;"-",$AI$16))+(IF(AK17&lt;&gt;"-",$AI$17))+(IF(AK18&lt;&gt;"-",$AI$18))+(IF(AK19&lt;&gt;"-",$AI$19))+(IF(AK20&lt;&gt;"-",$AI$20))+(IF(AK21&lt;&gt;"-",$AI$22))+(IF(AK23&lt;&gt;"-",$AI$23))+(IF(AK24&lt;&gt;"-",$AI$24))+(IF(AK25&lt;&gt;"-",$AI$25))+(IF(AK26&lt;&gt;"-",$AI$26))+(IF(AK27&lt;&gt;"-",$AI$27))+(IF(AK28&lt;&gt;"-",$AI$28))+(IF(AK29&lt;&gt;"-",$AI$29))+(IF(AK30&lt;&gt;"-",$AI$30))+(IF(AK31&lt;&gt;"-",$AI$31))+(IF(AK32&lt;&gt;"-",$AI$32)))</f>
        <v>5.650971661037519</v>
      </c>
      <c r="AL33" s="234">
        <f t="shared" si="1"/>
        <v>3.847641277360153</v>
      </c>
      <c r="AM33" s="234">
        <f t="shared" si="1"/>
        <v>5.157890188103635</v>
      </c>
      <c r="AN33" s="234">
        <f t="shared" si="1"/>
        <v>5.875512075175324</v>
      </c>
      <c r="AO33" s="234">
        <f t="shared" si="1"/>
        <v>5.200697626119107</v>
      </c>
      <c r="AP33" s="234">
        <f t="shared" si="1"/>
        <v>6.057575366971694</v>
      </c>
      <c r="AQ33" s="234">
        <f t="shared" si="1"/>
        <v>5.172727692880053</v>
      </c>
      <c r="AR33" s="234">
        <f t="shared" si="1"/>
        <v>5.292891621488789</v>
      </c>
      <c r="AS33" s="234">
        <f t="shared" si="1"/>
        <v>6.000108065759243</v>
      </c>
      <c r="AT33" s="234">
        <f t="shared" si="1"/>
        <v>5.538474866477044</v>
      </c>
      <c r="AU33" s="234">
        <f t="shared" si="1"/>
        <v>6.344954551804389</v>
      </c>
      <c r="AV33" s="234">
        <f t="shared" si="1"/>
        <v>6.235410035315532</v>
      </c>
      <c r="AW33" s="234">
        <f t="shared" si="1"/>
        <v>5.364677215109882</v>
      </c>
      <c r="AX33" s="234">
        <f t="shared" si="1"/>
        <v>6.255894104878604</v>
      </c>
      <c r="AY33" s="234">
        <f t="shared" si="1"/>
        <v>5.687306953441754</v>
      </c>
      <c r="AZ33" s="234">
        <f t="shared" si="1"/>
        <v>5.24136727539206</v>
      </c>
      <c r="BA33" s="234">
        <f t="shared" si="1"/>
        <v>5.058630600128643</v>
      </c>
      <c r="BB33" s="234">
        <f t="shared" si="1"/>
        <v>5.621502669110938</v>
      </c>
      <c r="BC33" s="234">
        <f t="shared" si="1"/>
        <v>5.5537276919072225</v>
      </c>
      <c r="BD33" s="234">
        <f t="shared" si="1"/>
        <v>5.724070424366014</v>
      </c>
      <c r="BE33" s="234">
        <f t="shared" si="1"/>
        <v>5.944628106226994</v>
      </c>
      <c r="BF33" s="234">
        <f t="shared" si="1"/>
        <v>5.687911781092541</v>
      </c>
      <c r="BG33" s="234">
        <f t="shared" si="1"/>
        <v>5.546896736021376</v>
      </c>
      <c r="BH33" s="234">
        <f t="shared" si="1"/>
        <v>5.2102590712139785</v>
      </c>
      <c r="BI33" s="234">
        <f t="shared" si="1"/>
        <v>5.271861431164184</v>
      </c>
      <c r="BJ33" s="234">
        <f t="shared" si="1"/>
        <v>4.7843859502676915</v>
      </c>
      <c r="BK33" s="234">
        <f t="shared" si="1"/>
        <v>5.461286581264466</v>
      </c>
      <c r="BL33" s="234">
        <f t="shared" si="1"/>
        <v>6.121968565374569</v>
      </c>
      <c r="BM33" s="234">
        <f t="shared" si="1"/>
        <v>5.447636666919036</v>
      </c>
      <c r="BN33" s="234">
        <f t="shared" si="1"/>
        <v>5.5612060116106345</v>
      </c>
      <c r="BQ33" s="6"/>
      <c r="BR33" s="6"/>
      <c r="BS33" s="6"/>
      <c r="BT33" s="6"/>
      <c r="BU33" s="6"/>
    </row>
    <row r="34" spans="1:73" ht="15" customHeight="1">
      <c r="A34" s="101" t="s">
        <v>1</v>
      </c>
      <c r="B34" s="102"/>
      <c r="C34" s="235"/>
      <c r="D34" s="235"/>
      <c r="E34" s="235"/>
      <c r="F34" s="235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7"/>
      <c r="AJ34" s="236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52"/>
      <c r="BO34" s="18"/>
      <c r="BP34" s="18"/>
      <c r="BQ34" s="18"/>
      <c r="BR34" s="18"/>
      <c r="BS34" s="18"/>
      <c r="BT34" s="18"/>
      <c r="BU34" s="18"/>
    </row>
    <row r="35" spans="1:73" ht="36.75" customHeight="1">
      <c r="A35" s="104" t="s">
        <v>102</v>
      </c>
      <c r="B35" s="105"/>
      <c r="C35" s="107"/>
      <c r="D35" s="107"/>
      <c r="E35" s="107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10"/>
      <c r="AJ35" s="108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253"/>
      <c r="BO35" s="249"/>
      <c r="BP35" s="249"/>
      <c r="BQ35" s="249"/>
      <c r="BR35" s="249"/>
      <c r="BS35" s="249"/>
      <c r="BT35" s="249"/>
      <c r="BU35" s="249"/>
    </row>
    <row r="36" spans="1:73" ht="30">
      <c r="A36" s="40" t="s">
        <v>96</v>
      </c>
      <c r="B36" s="12"/>
      <c r="C36" s="44">
        <v>6.821782178217822</v>
      </c>
      <c r="D36" s="45">
        <v>11.708333333333334</v>
      </c>
      <c r="E36" s="45">
        <v>27.692307692307693</v>
      </c>
      <c r="F36" s="45">
        <v>13.181818181818182</v>
      </c>
      <c r="G36" s="54">
        <v>8.188235294117646</v>
      </c>
      <c r="H36" s="54">
        <v>10.666666666666666</v>
      </c>
      <c r="I36" s="54">
        <v>12</v>
      </c>
      <c r="J36" s="54">
        <v>20.142857142857142</v>
      </c>
      <c r="K36" s="54">
        <v>14.8</v>
      </c>
      <c r="L36" s="61">
        <v>10.076923076923077</v>
      </c>
      <c r="M36" s="61">
        <v>14</v>
      </c>
      <c r="N36" s="61">
        <v>20</v>
      </c>
      <c r="O36" s="69">
        <v>13</v>
      </c>
      <c r="P36" s="69">
        <v>26</v>
      </c>
      <c r="Q36" s="70" t="s">
        <v>95</v>
      </c>
      <c r="R36" s="70" t="s">
        <v>95</v>
      </c>
      <c r="S36" s="70" t="s">
        <v>95</v>
      </c>
      <c r="T36" s="70" t="s">
        <v>95</v>
      </c>
      <c r="U36" s="69">
        <v>15</v>
      </c>
      <c r="V36" s="69" t="s">
        <v>95</v>
      </c>
      <c r="W36" s="69">
        <v>32</v>
      </c>
      <c r="X36" s="70" t="s">
        <v>95</v>
      </c>
      <c r="Y36" s="69">
        <v>18.333333333333332</v>
      </c>
      <c r="Z36" s="69" t="s">
        <v>95</v>
      </c>
      <c r="AA36" s="69">
        <v>47</v>
      </c>
      <c r="AB36" s="69" t="s">
        <v>95</v>
      </c>
      <c r="AC36" s="69" t="s">
        <v>95</v>
      </c>
      <c r="AD36" s="69" t="s">
        <v>95</v>
      </c>
      <c r="AE36" s="81">
        <v>11</v>
      </c>
      <c r="AF36" s="81">
        <v>10</v>
      </c>
      <c r="AG36" s="82">
        <v>8.307692307692308</v>
      </c>
      <c r="AH36" s="21" t="s">
        <v>5</v>
      </c>
      <c r="AI36" s="14">
        <v>3</v>
      </c>
      <c r="AJ36" s="87">
        <f>IF(C36="*",0,_xlfn.IFERROR(IF($AH36="+",(C36-MIN($C36:$AG36))/(MAX($C36:$AG36)-MIN($C36:$AG36)),(C36-MAX($C36:$AG36))/(MIN($C36:$AG36)-MAX($C36:$AG36)))*$AI36,"-"))</f>
        <v>3</v>
      </c>
      <c r="AK36" s="87">
        <f>IF(D36="*",0,_xlfn.IFERROR(IF($AH36="+",(D36-MIN($C36:$AG36))/(MAX($C36:$AG36)-MIN($C36:$AG36)),(D36-MAX($C36:$AG36))/(MIN($C36:$AG36)-MAX($C36:$AG36)))*$AI36,"-"))</f>
        <v>2.635134302612124</v>
      </c>
      <c r="AL36" s="87">
        <f>IF(E36="*",0,_xlfn.IFERROR(IF($AH36="+",(E36-MIN($C36:$AG36))/(MAX($C36:$AG36)-MIN($C36:$AG36)),(E36-MAX($C36:$AG36))/(MIN($C36:$AG36)-MAX($C36:$AG36)))*$AI36,"-"))</f>
        <v>1.4416537134624863</v>
      </c>
      <c r="AM36" s="87">
        <f>IF(F36="*",0,_xlfn.IFERROR(IF($AH36="+",(F36-MIN($C36:$AG36))/(MAX($C36:$AG36)-MIN($C36:$AG36)),(F36-MAX($C36:$AG36))/(MIN($C36:$AG36)-MAX($C36:$AG36)))*$AI36,"-"))</f>
        <v>2.525113132308795</v>
      </c>
      <c r="AN36" s="90">
        <f>IF(G36="*",0,_xlfn.IFERROR(IF($AH36="+",(G36-MIN($C36:$AG36))/(MAX($C36:$AG36)-MIN($C36:$AG36)),(G36-MAX($C36:$AG36))/(MIN($C36:$AG36)-MAX($C36:$AG36)))*$AI36,"-"))</f>
        <v>2.897970602730989</v>
      </c>
      <c r="AO36" s="90">
        <f>IF(H36="*",0,_xlfn.IFERROR(IF($AH36="+",(H36-MIN($C36:$AG36))/(MAX($C36:$AG36)-MIN($C36:$AG36)),(H36-MAX($C36:$AG36))/(MIN($C36:$AG36)-MAX($C36:$AG36)))*$AI36,"-"))</f>
        <v>2.7129127649088223</v>
      </c>
      <c r="AP36" s="90">
        <f>IF(I36="*",0,_xlfn.IFERROR(IF($AH36="+",(I36-MIN($C36:$AG36))/(MAX($C36:$AG36)-MIN($C36:$AG36)),(I36-MAX($C36:$AG36))/(MIN($C36:$AG36)-MAX($C36:$AG36)))*$AI36,"-"))</f>
        <v>2.613356333169049</v>
      </c>
      <c r="AQ36" s="90">
        <f>IF(J36="*",0,_xlfn.IFERROR(IF($AH36="+",(J36-MIN($C36:$AG36))/(MAX($C36:$AG36)-MIN($C36:$AG36)),(J36-MAX($C36:$AG36))/(MIN($C36:$AG36)-MAX($C36:$AG36)))*$AI36,"-"))</f>
        <v>2.005350982186862</v>
      </c>
      <c r="AR36" s="90">
        <f>IF(K36="*",0,_xlfn.IFERROR(IF($AH36="+",(K36-MIN($C36:$AG36))/(MAX($C36:$AG36)-MIN($C36:$AG36)),(K36-MAX($C36:$AG36))/(MIN($C36:$AG36)-MAX($C36:$AG36)))*$AI36,"-"))</f>
        <v>2.4042878265155254</v>
      </c>
      <c r="AS36" s="93">
        <f>IF(L36="*",0,_xlfn.IFERROR(IF($AH36="+",(L36-MIN($C36:$AG36))/(MAX($C36:$AG36)-MIN($C36:$AG36)),(L36-MAX($C36:$AG36))/(MIN($C36:$AG36)-MAX($C36:$AG36)))*$AI36,"-"))</f>
        <v>2.7569473404860294</v>
      </c>
      <c r="AT36" s="93">
        <f>IF(M36="*",0,_xlfn.IFERROR(IF($AH36="+",(M36-MIN($C36:$AG36))/(MAX($C36:$AG36)-MIN($C36:$AG36)),(M36-MAX($C36:$AG36))/(MIN($C36:$AG36)-MAX($C36:$AG36)))*$AI36,"-"))</f>
        <v>2.464021685559389</v>
      </c>
      <c r="AU36" s="93">
        <f>IF(N36="*",0,_xlfn.IFERROR(IF($AH36="+",(N36-MIN($C36:$AG36))/(MAX($C36:$AG36)-MIN($C36:$AG36)),(N36-MAX($C36:$AG36))/(MIN($C36:$AG36)-MAX($C36:$AG36)))*$AI36,"-"))</f>
        <v>2.016017742730409</v>
      </c>
      <c r="AV36" s="96">
        <f>IF(O36="*",0,_xlfn.IFERROR(IF($AH36="+",(O36-MIN($C36:$AG36))/(MAX($C36:$AG36)-MIN($C36:$AG36)),(O36-MAX($C36:$AG36))/(MIN($C36:$AG36)-MAX($C36:$AG36)))*$AI36,"-"))</f>
        <v>2.538689009364219</v>
      </c>
      <c r="AW36" s="96">
        <f>IF(P36="*",0,_xlfn.IFERROR(IF($AH36="+",(P36-MIN($C36:$AG36))/(MAX($C36:$AG36)-MIN($C36:$AG36)),(P36-MAX($C36:$AG36))/(MIN($C36:$AG36)-MAX($C36:$AG36)))*$AI36,"-"))</f>
        <v>1.5680137999014294</v>
      </c>
      <c r="AX36" s="96">
        <f>IF(Q36="*",0,_xlfn.IFERROR(IF($AH36="+",(Q36-MIN($C36:$AG36))/(MAX($C36:$AG36)-MIN($C36:$AG36)),(Q36-MAX($C36:$AG36))/(MIN($C36:$AG36)-MAX($C36:$AG36)))*$AI36,"-"))</f>
        <v>0</v>
      </c>
      <c r="AY36" s="96">
        <f>IF(R36="*",0,_xlfn.IFERROR(IF($AH36="+",(R36-MIN($C36:$AG36))/(MAX($C36:$AG36)-MIN($C36:$AG36)),(R36-MAX($C36:$AG36))/(MIN($C36:$AG36)-MAX($C36:$AG36)))*$AI36,"-"))</f>
        <v>0</v>
      </c>
      <c r="AZ36" s="96">
        <f>IF(S36="*",0,_xlfn.IFERROR(IF($AH36="+",(S36-MIN($C36:$AG36))/(MAX($C36:$AG36)-MIN($C36:$AG36)),(S36-MAX($C36:$AG36))/(MIN($C36:$AG36)-MAX($C36:$AG36)))*$AI36,"-"))</f>
        <v>0</v>
      </c>
      <c r="BA36" s="96">
        <f>IF(T36="*",0,_xlfn.IFERROR(IF($AH36="+",(T36-MIN($C36:$AG36))/(MAX($C36:$AG36)-MIN($C36:$AG36)),(T36-MAX($C36:$AG36))/(MIN($C36:$AG36)-MAX($C36:$AG36)))*$AI36,"-"))</f>
        <v>0</v>
      </c>
      <c r="BB36" s="96">
        <f>IF(U36="*",0,_xlfn.IFERROR(IF($AH36="+",(U36-MIN($C36:$AG36))/(MAX($C36:$AG36)-MIN($C36:$AG36)),(U36-MAX($C36:$AG36))/(MIN($C36:$AG36)-MAX($C36:$AG36)))*$AI36,"-"))</f>
        <v>2.3893543617545587</v>
      </c>
      <c r="BC36" s="96">
        <f>IF(V36="*",0,_xlfn.IFERROR(IF($AH36="+",(V36-MIN($C36:$AG36))/(MAX($C36:$AG36)-MIN($C36:$AG36)),(V36-MAX($C36:$AG36))/(MIN($C36:$AG36)-MAX($C36:$AG36)))*$AI36,"-"))</f>
        <v>0</v>
      </c>
      <c r="BD36" s="96">
        <f>IF(W36="*",0,_xlfn.IFERROR(IF($AH36="+",(W36-MIN($C36:$AG36))/(MAX($C36:$AG36)-MIN($C36:$AG36)),(W36-MAX($C36:$AG36))/(MIN($C36:$AG36)-MAX($C36:$AG36)))*$AI36,"-"))</f>
        <v>1.1200098570724495</v>
      </c>
      <c r="BE36" s="96">
        <f>IF(X36="*",0,_xlfn.IFERROR(IF($AH36="+",(X36-MIN($C36:$AG36))/(MAX($C36:$AG36)-MIN($C36:$AG36)),(X36-MAX($C36:$AG36))/(MIN($C36:$AG36)-MAX($C36:$AG36)))*$AI36,"-"))</f>
        <v>0</v>
      </c>
      <c r="BF36" s="96">
        <f>IF(Y36="*",0,_xlfn.IFERROR(IF($AH36="+",(Y36-MIN($C36:$AG36))/(MAX($C36:$AG36)-MIN($C36:$AG36)),(Y36-MAX($C36:$AG36))/(MIN($C36:$AG36)-MAX($C36:$AG36)))*$AI36,"-"))</f>
        <v>2.140463282405126</v>
      </c>
      <c r="BG36" s="96">
        <f>IF(Z36="*",0,_xlfn.IFERROR(IF($AH36="+",(Z36-MIN($C36:$AG36))/(MAX($C36:$AG36)-MIN($C36:$AG36)),(Z36-MAX($C36:$AG36))/(MIN($C36:$AG36)-MAX($C36:$AG36)))*$AI36,"-"))</f>
        <v>0</v>
      </c>
      <c r="BH36" s="96">
        <f>IF(AA36="*",0,_xlfn.IFERROR(IF($AH36="+",(AA36-MIN($C36:$AG36))/(MAX($C36:$AG36)-MIN($C36:$AG36)),(AA36-MAX($C36:$AG36))/(MIN($C36:$AG36)-MAX($C36:$AG36)))*$AI36,"-"))</f>
        <v>0</v>
      </c>
      <c r="BI36" s="96">
        <f>IF(AB36="*",0,_xlfn.IFERROR(IF($AH36="+",(AB36-MIN($C36:$AG36))/(MAX($C36:$AG36)-MIN($C36:$AG36)),(AB36-MAX($C36:$AG36))/(MIN($C36:$AG36)-MAX($C36:$AG36)))*$AI36,"-"))</f>
        <v>0</v>
      </c>
      <c r="BJ36" s="96">
        <f>IF(AC36="*",0,_xlfn.IFERROR(IF($AH36="+",(AC36-MIN($C36:$AG36))/(MAX($C36:$AG36)-MIN($C36:$AG36)),(AC36-MAX($C36:$AG36))/(MIN($C36:$AG36)-MAX($C36:$AG36)))*$AI36,"-"))</f>
        <v>0</v>
      </c>
      <c r="BK36" s="96">
        <f>IF(AD36="*",0,_xlfn.IFERROR(IF($AH36="+",(AD36-MIN($C36:$AG36))/(MAX($C36:$AG36)-MIN($C36:$AG36)),(AD36-MAX($C36:$AG36))/(MIN($C36:$AG36)-MAX($C36:$AG36)))*$AI36,"-"))</f>
        <v>0</v>
      </c>
      <c r="BL36" s="99">
        <f>_xlfn.IFERROR(IF($AH36="+",(AE36-MIN($C36:$AG36))/(MAX($C36:$AG36)-MIN($C36:$AG36)),(AE36-MAX($C36:$AG36))/(MIN($C36:$AG36)-MAX($C36:$AG36)))*$AI36,"-")</f>
        <v>2.688023656973879</v>
      </c>
      <c r="BM36" s="99">
        <f>_xlfn.IFERROR(IF($AH36="+",(AF36-MIN($C36:$AG36))/(MAX($C36:$AG36)-MIN($C36:$AG36)),(AF36-MAX($C36:$AG36))/(MIN($C36:$AG36)-MAX($C36:$AG36)))*$AI36,"-")</f>
        <v>2.7626909807787086</v>
      </c>
      <c r="BN36" s="99">
        <f>_xlfn.IFERROR(IF($AH36="+",(AG36-MIN($C36:$AG36))/(MAX($C36:$AG36)-MIN($C36:$AG36)),(AG36-MAX($C36:$AG36))/(MIN($C36:$AG36)-MAX($C36:$AG36)))*$AI36,"-")</f>
        <v>2.8890510672176517</v>
      </c>
      <c r="BQ36" s="6"/>
      <c r="BR36" s="6"/>
      <c r="BS36" s="6"/>
      <c r="BT36" s="6"/>
      <c r="BU36" s="6"/>
    </row>
    <row r="37" spans="1:73" ht="15.75">
      <c r="A37" s="4" t="s">
        <v>92</v>
      </c>
      <c r="B37" s="12"/>
      <c r="C37" s="44">
        <v>1</v>
      </c>
      <c r="D37" s="45">
        <v>1</v>
      </c>
      <c r="E37" s="45">
        <v>0</v>
      </c>
      <c r="F37" s="45">
        <v>1</v>
      </c>
      <c r="G37" s="54">
        <v>1</v>
      </c>
      <c r="H37" s="54">
        <v>1</v>
      </c>
      <c r="I37" s="54">
        <v>1</v>
      </c>
      <c r="J37" s="54">
        <v>1</v>
      </c>
      <c r="K37" s="54">
        <v>1</v>
      </c>
      <c r="L37" s="61">
        <v>1</v>
      </c>
      <c r="M37" s="61">
        <v>0</v>
      </c>
      <c r="N37" s="61">
        <v>0</v>
      </c>
      <c r="O37" s="69">
        <v>0</v>
      </c>
      <c r="P37" s="69">
        <v>1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1</v>
      </c>
      <c r="X37" s="69">
        <v>0</v>
      </c>
      <c r="Y37" s="69">
        <v>1</v>
      </c>
      <c r="Z37" s="69">
        <v>0</v>
      </c>
      <c r="AA37" s="69">
        <v>1</v>
      </c>
      <c r="AB37" s="69">
        <v>0</v>
      </c>
      <c r="AC37" s="69">
        <v>0</v>
      </c>
      <c r="AD37" s="69">
        <v>0</v>
      </c>
      <c r="AE37" s="81">
        <v>1</v>
      </c>
      <c r="AF37" s="81">
        <v>1</v>
      </c>
      <c r="AG37" s="82">
        <v>1</v>
      </c>
      <c r="AH37" s="21" t="s">
        <v>59</v>
      </c>
      <c r="AI37" s="14">
        <v>2</v>
      </c>
      <c r="AJ37" s="86">
        <f>_xlfn.IFERROR(IF($AH37="+",(C37-MIN($C37:$AG37))/(MAX($C37:$AG37)-MIN($C37:$AG37)),(C37-MAX($C37:$AG37))/(MIN($C37:$AG37)-MAX($C37:$AG37)))*$AI37,"-")</f>
        <v>2</v>
      </c>
      <c r="AK37" s="86">
        <f>_xlfn.IFERROR(IF($AH37="+",(D37-MIN($C37:$AG37))/(MAX($C37:$AG37)-MIN($C37:$AG37)),(D37-MAX($C37:$AG37))/(MIN($C37:$AG37)-MAX($C37:$AG37)))*$AI37,"-")</f>
        <v>2</v>
      </c>
      <c r="AL37" s="86">
        <f>_xlfn.IFERROR(IF($AH37="+",(E37-MIN($C37:$AG37))/(MAX($C37:$AG37)-MIN($C37:$AG37)),(E37-MAX($C37:$AG37))/(MIN($C37:$AG37)-MAX($C37:$AG37)))*$AI37,"-")</f>
        <v>0</v>
      </c>
      <c r="AM37" s="86">
        <f>_xlfn.IFERROR(IF($AH37="+",(F37-MIN($C37:$AG37))/(MAX($C37:$AG37)-MIN($C37:$AG37)),(F37-MAX($C37:$AG37))/(MIN($C37:$AG37)-MAX($C37:$AG37)))*$AI37,"-")</f>
        <v>2</v>
      </c>
      <c r="AN37" s="89">
        <f>_xlfn.IFERROR(IF($AH37="+",(G37-MIN($C37:$AG37))/(MAX($C37:$AG37)-MIN($C37:$AG37)),(G37-MAX($C37:$AG37))/(MIN($C37:$AG37)-MAX($C37:$AG37)))*$AI37,"-")</f>
        <v>2</v>
      </c>
      <c r="AO37" s="89">
        <f>_xlfn.IFERROR(IF($AH37="+",(H37-MIN($C37:$AG37))/(MAX($C37:$AG37)-MIN($C37:$AG37)),(H37-MAX($C37:$AG37))/(MIN($C37:$AG37)-MAX($C37:$AG37)))*$AI37,"-")</f>
        <v>2</v>
      </c>
      <c r="AP37" s="89">
        <f>_xlfn.IFERROR(IF($AH37="+",(I37-MIN($C37:$AG37))/(MAX($C37:$AG37)-MIN($C37:$AG37)),(I37-MAX($C37:$AG37))/(MIN($C37:$AG37)-MAX($C37:$AG37)))*$AI37,"-")</f>
        <v>2</v>
      </c>
      <c r="AQ37" s="89">
        <f>_xlfn.IFERROR(IF($AH37="+",(J37-MIN($C37:$AG37))/(MAX($C37:$AG37)-MIN($C37:$AG37)),(J37-MAX($C37:$AG37))/(MIN($C37:$AG37)-MAX($C37:$AG37)))*$AI37,"-")</f>
        <v>2</v>
      </c>
      <c r="AR37" s="89">
        <f>_xlfn.IFERROR(IF($AH37="+",(K37-MIN($C37:$AG37))/(MAX($C37:$AG37)-MIN($C37:$AG37)),(K37-MAX($C37:$AG37))/(MIN($C37:$AG37)-MAX($C37:$AG37)))*$AI37,"-")</f>
        <v>2</v>
      </c>
      <c r="AS37" s="92">
        <f>_xlfn.IFERROR(IF($AH37="+",(L37-MIN($C37:$AG37))/(MAX($C37:$AG37)-MIN($C37:$AG37)),(L37-MAX($C37:$AG37))/(MIN($C37:$AG37)-MAX($C37:$AG37)))*$AI37,"-")</f>
        <v>2</v>
      </c>
      <c r="AT37" s="92">
        <f>_xlfn.IFERROR(IF($AH37="+",(M37-MIN($C37:$AG37))/(MAX($C37:$AG37)-MIN($C37:$AG37)),(M37-MAX($C37:$AG37))/(MIN($C37:$AG37)-MAX($C37:$AG37)))*$AI37,"-")</f>
        <v>0</v>
      </c>
      <c r="AU37" s="92">
        <f>_xlfn.IFERROR(IF($AH37="+",(N37-MIN($C37:$AG37))/(MAX($C37:$AG37)-MIN($C37:$AG37)),(N37-MAX($C37:$AG37))/(MIN($C37:$AG37)-MAX($C37:$AG37)))*$AI37,"-")</f>
        <v>0</v>
      </c>
      <c r="AV37" s="95">
        <f>_xlfn.IFERROR(IF($AH37="+",(O37-MIN($C37:$AG37))/(MAX($C37:$AG37)-MIN($C37:$AG37)),(O37-MAX($C37:$AG37))/(MIN($C37:$AG37)-MAX($C37:$AG37)))*$AI37,"-")</f>
        <v>0</v>
      </c>
      <c r="AW37" s="95">
        <f>_xlfn.IFERROR(IF($AH37="+",(P37-MIN($C37:$AG37))/(MAX($C37:$AG37)-MIN($C37:$AG37)),(P37-MAX($C37:$AG37))/(MIN($C37:$AG37)-MAX($C37:$AG37)))*$AI37,"-")</f>
        <v>2</v>
      </c>
      <c r="AX37" s="95">
        <f>_xlfn.IFERROR(IF($AH37="+",(Q37-MIN($C37:$AG37))/(MAX($C37:$AG37)-MIN($C37:$AG37)),(Q37-MAX($C37:$AG37))/(MIN($C37:$AG37)-MAX($C37:$AG37)))*$AI37,"-")</f>
        <v>0</v>
      </c>
      <c r="AY37" s="95">
        <f>_xlfn.IFERROR(IF($AH37="+",(R37-MIN($C37:$AG37))/(MAX($C37:$AG37)-MIN($C37:$AG37)),(R37-MAX($C37:$AG37))/(MIN($C37:$AG37)-MAX($C37:$AG37)))*$AI37,"-")</f>
        <v>0</v>
      </c>
      <c r="AZ37" s="95">
        <f>_xlfn.IFERROR(IF($AH37="+",(S37-MIN($C37:$AG37))/(MAX($C37:$AG37)-MIN($C37:$AG37)),(S37-MAX($C37:$AG37))/(MIN($C37:$AG37)-MAX($C37:$AG37)))*$AI37,"-")</f>
        <v>0</v>
      </c>
      <c r="BA37" s="95">
        <f>_xlfn.IFERROR(IF($AH37="+",(T37-MIN($C37:$AG37))/(MAX($C37:$AG37)-MIN($C37:$AG37)),(T37-MAX($C37:$AG37))/(MIN($C37:$AG37)-MAX($C37:$AG37)))*$AI37,"-")</f>
        <v>0</v>
      </c>
      <c r="BB37" s="95">
        <f>_xlfn.IFERROR(IF($AH37="+",(U37-MIN($C37:$AG37))/(MAX($C37:$AG37)-MIN($C37:$AG37)),(U37-MAX($C37:$AG37))/(MIN($C37:$AG37)-MAX($C37:$AG37)))*$AI37,"-")</f>
        <v>0</v>
      </c>
      <c r="BC37" s="95">
        <f>_xlfn.IFERROR(IF($AH37="+",(V37-MIN($C37:$AG37))/(MAX($C37:$AG37)-MIN($C37:$AG37)),(V37-MAX($C37:$AG37))/(MIN($C37:$AG37)-MAX($C37:$AG37)))*$AI37,"-")</f>
        <v>0</v>
      </c>
      <c r="BD37" s="95">
        <f>_xlfn.IFERROR(IF($AH37="+",(W37-MIN($C37:$AG37))/(MAX($C37:$AG37)-MIN($C37:$AG37)),(W37-MAX($C37:$AG37))/(MIN($C37:$AG37)-MAX($C37:$AG37)))*$AI37,"-")</f>
        <v>2</v>
      </c>
      <c r="BE37" s="95">
        <f>_xlfn.IFERROR(IF($AH37="+",(X37-MIN($C37:$AG37))/(MAX($C37:$AG37)-MIN($C37:$AG37)),(X37-MAX($C37:$AG37))/(MIN($C37:$AG37)-MAX($C37:$AG37)))*$AI37,"-")</f>
        <v>0</v>
      </c>
      <c r="BF37" s="95">
        <f>_xlfn.IFERROR(IF($AH37="+",(Y37-MIN($C37:$AG37))/(MAX($C37:$AG37)-MIN($C37:$AG37)),(Y37-MAX($C37:$AG37))/(MIN($C37:$AG37)-MAX($C37:$AG37)))*$AI37,"-")</f>
        <v>2</v>
      </c>
      <c r="BG37" s="95">
        <f>_xlfn.IFERROR(IF($AH37="+",(Z37-MIN($C37:$AG37))/(MAX($C37:$AG37)-MIN($C37:$AG37)),(Z37-MAX($C37:$AG37))/(MIN($C37:$AG37)-MAX($C37:$AG37)))*$AI37,"-")</f>
        <v>0</v>
      </c>
      <c r="BH37" s="95">
        <f>_xlfn.IFERROR(IF($AH37="+",(AA37-MIN($C37:$AG37))/(MAX($C37:$AG37)-MIN($C37:$AG37)),(AA37-MAX($C37:$AG37))/(MIN($C37:$AG37)-MAX($C37:$AG37)))*$AI37,"-")</f>
        <v>2</v>
      </c>
      <c r="BI37" s="95">
        <f>_xlfn.IFERROR(IF($AH37="+",(AB37-MIN($C37:$AG37))/(MAX($C37:$AG37)-MIN($C37:$AG37)),(AB37-MAX($C37:$AG37))/(MIN($C37:$AG37)-MAX($C37:$AG37)))*$AI37,"-")</f>
        <v>0</v>
      </c>
      <c r="BJ37" s="95">
        <f>_xlfn.IFERROR(IF($AH37="+",(AC37-MIN($C37:$AG37))/(MAX($C37:$AG37)-MIN($C37:$AG37)),(AC37-MAX($C37:$AG37))/(MIN($C37:$AG37)-MAX($C37:$AG37)))*$AI37,"-")</f>
        <v>0</v>
      </c>
      <c r="BK37" s="95">
        <f>_xlfn.IFERROR(IF($AH37="+",(AD37-MIN($C37:$AG37))/(MAX($C37:$AG37)-MIN($C37:$AG37)),(AD37-MAX($C37:$AG37))/(MIN($C37:$AG37)-MAX($C37:$AG37)))*$AI37,"-")</f>
        <v>0</v>
      </c>
      <c r="BL37" s="98">
        <f>_xlfn.IFERROR(IF($AH37="+",(AE37-MIN($C37:$AG37))/(MAX($C37:$AG37)-MIN($C37:$AG37)),(AE37-MAX($C37:$AG37))/(MIN($C37:$AG37)-MAX($C37:$AG37)))*$AI37,"-")</f>
        <v>2</v>
      </c>
      <c r="BM37" s="98">
        <f>_xlfn.IFERROR(IF($AH37="+",(AF37-MIN($C37:$AG37))/(MAX($C37:$AG37)-MIN($C37:$AG37)),(AF37-MAX($C37:$AG37))/(MIN($C37:$AG37)-MAX($C37:$AG37)))*$AI37,"-")</f>
        <v>2</v>
      </c>
      <c r="BN37" s="98">
        <f>_xlfn.IFERROR(IF($AH37="+",(AG37-MIN($C37:$AG37))/(MAX($C37:$AG37)-MIN($C37:$AG37)),(AG37-MAX($C37:$AG37))/(MIN($C37:$AG37)-MAX($C37:$AG37)))*$AI37,"-")</f>
        <v>2</v>
      </c>
      <c r="BQ37" s="6"/>
      <c r="BR37" s="6"/>
      <c r="BS37" s="6"/>
      <c r="BT37" s="6"/>
      <c r="BU37" s="6"/>
    </row>
    <row r="38" spans="1:73" ht="30">
      <c r="A38" s="4" t="s">
        <v>6</v>
      </c>
      <c r="B38" s="11"/>
      <c r="C38" s="41">
        <v>0.13798959770724975</v>
      </c>
      <c r="D38" s="33">
        <v>0.14285714285714285</v>
      </c>
      <c r="E38" s="33" t="s">
        <v>5</v>
      </c>
      <c r="F38" s="33">
        <v>0</v>
      </c>
      <c r="G38" s="34">
        <v>0.2779493514515133</v>
      </c>
      <c r="H38" s="34">
        <v>0</v>
      </c>
      <c r="I38" s="34">
        <v>0.6912442396313364</v>
      </c>
      <c r="J38" s="34">
        <v>0.3469812630117974</v>
      </c>
      <c r="K38" s="34">
        <v>0.8709016393442623</v>
      </c>
      <c r="L38" s="35">
        <v>0</v>
      </c>
      <c r="M38" s="35">
        <v>0</v>
      </c>
      <c r="N38" s="35">
        <v>0</v>
      </c>
      <c r="O38" s="36" t="s">
        <v>5</v>
      </c>
      <c r="P38" s="36">
        <v>0</v>
      </c>
      <c r="Q38" s="36">
        <v>0</v>
      </c>
      <c r="R38" s="36">
        <v>0</v>
      </c>
      <c r="S38" s="36">
        <v>0</v>
      </c>
      <c r="T38" s="36" t="s">
        <v>5</v>
      </c>
      <c r="U38" s="36">
        <v>1.3333333333333333</v>
      </c>
      <c r="V38" s="36" t="s">
        <v>5</v>
      </c>
      <c r="W38" s="36">
        <v>0</v>
      </c>
      <c r="X38" s="36" t="s">
        <v>5</v>
      </c>
      <c r="Y38" s="36">
        <v>0</v>
      </c>
      <c r="Z38" s="36">
        <v>0</v>
      </c>
      <c r="AA38" s="36">
        <v>0</v>
      </c>
      <c r="AB38" s="36" t="s">
        <v>5</v>
      </c>
      <c r="AC38" s="36">
        <v>0</v>
      </c>
      <c r="AD38" s="36" t="s">
        <v>5</v>
      </c>
      <c r="AE38" s="37">
        <v>0.11747430249632893</v>
      </c>
      <c r="AF38" s="37">
        <v>0.5504587155963303</v>
      </c>
      <c r="AG38" s="74">
        <v>0.8893280632411067</v>
      </c>
      <c r="AH38" s="22" t="s">
        <v>5</v>
      </c>
      <c r="AI38" s="15">
        <v>8</v>
      </c>
      <c r="AJ38" s="86">
        <f>_xlfn.IFERROR(IF($AH38="+",(C38-MIN($C38:$AG38))/(MAX($C38:$AG38)-MIN($C38:$AG38)),(C38-MAX($C38:$AG38))/(MIN($C38:$AG38)-MAX($C38:$AG38)))*$AI38,"-")</f>
        <v>7.1720624137565006</v>
      </c>
      <c r="AK38" s="86">
        <f>_xlfn.IFERROR(IF($AH38="+",(D38-MIN($C38:$AG38))/(MAX($C38:$AG38)-MIN($C38:$AG38)),(D38-MAX($C38:$AG38))/(MIN($C38:$AG38)-MAX($C38:$AG38)))*$AI38,"-")</f>
        <v>7.142857142857143</v>
      </c>
      <c r="AL38" s="86" t="str">
        <f>_xlfn.IFERROR(IF($AH38="+",(E38-MIN($C38:$AG38))/(MAX($C38:$AG38)-MIN($C38:$AG38)),(E38-MAX($C38:$AG38))/(MIN($C38:$AG38)-MAX($C38:$AG38)))*$AI38,"-")</f>
        <v>-</v>
      </c>
      <c r="AM38" s="86">
        <f>_xlfn.IFERROR(IF($AH38="+",(F38-MIN($C38:$AG38))/(MAX($C38:$AG38)-MIN($C38:$AG38)),(F38-MAX($C38:$AG38))/(MIN($C38:$AG38)-MAX($C38:$AG38)))*$AI38,"-")</f>
        <v>8</v>
      </c>
      <c r="AN38" s="89">
        <f>_xlfn.IFERROR(IF($AH38="+",(G38-MIN($C38:$AG38))/(MAX($C38:$AG38)-MIN($C38:$AG38)),(G38-MAX($C38:$AG38))/(MIN($C38:$AG38)-MAX($C38:$AG38)))*$AI38,"-")</f>
        <v>6.332303891290921</v>
      </c>
      <c r="AO38" s="89">
        <f>_xlfn.IFERROR(IF($AH38="+",(H38-MIN($C38:$AG38))/(MAX($C38:$AG38)-MIN($C38:$AG38)),(H38-MAX($C38:$AG38))/(MIN($C38:$AG38)-MAX($C38:$AG38)))*$AI38,"-")</f>
        <v>8</v>
      </c>
      <c r="AP38" s="89">
        <f>_xlfn.IFERROR(IF($AH38="+",(I38-MIN($C38:$AG38))/(MAX($C38:$AG38)-MIN($C38:$AG38)),(I38-MAX($C38:$AG38))/(MIN($C38:$AG38)-MAX($C38:$AG38)))*$AI38,"-")</f>
        <v>3.8525345622119813</v>
      </c>
      <c r="AQ38" s="89">
        <f>_xlfn.IFERROR(IF($AH38="+",(J38-MIN($C38:$AG38))/(MAX($C38:$AG38)-MIN($C38:$AG38)),(J38-MAX($C38:$AG38))/(MIN($C38:$AG38)-MAX($C38:$AG38)))*$AI38,"-")</f>
        <v>5.918112421929215</v>
      </c>
      <c r="AR38" s="89">
        <f>_xlfn.IFERROR(IF($AH38="+",(K38-MIN($C38:$AG38))/(MAX($C38:$AG38)-MIN($C38:$AG38)),(K38-MAX($C38:$AG38))/(MIN($C38:$AG38)-MAX($C38:$AG38)))*$AI38,"-")</f>
        <v>2.7745901639344255</v>
      </c>
      <c r="AS38" s="92">
        <f>_xlfn.IFERROR(IF($AH38="+",(L38-MIN($C38:$AG38))/(MAX($C38:$AG38)-MIN($C38:$AG38)),(L38-MAX($C38:$AG38))/(MIN($C38:$AG38)-MAX($C38:$AG38)))*$AI38,"-")</f>
        <v>8</v>
      </c>
      <c r="AT38" s="92">
        <f>_xlfn.IFERROR(IF($AH38="+",(M38-MIN($C38:$AG38))/(MAX($C38:$AG38)-MIN($C38:$AG38)),(M38-MAX($C38:$AG38))/(MIN($C38:$AG38)-MAX($C38:$AG38)))*$AI38,"-")</f>
        <v>8</v>
      </c>
      <c r="AU38" s="92">
        <f>_xlfn.IFERROR(IF($AH38="+",(N38-MIN($C38:$AG38))/(MAX($C38:$AG38)-MIN($C38:$AG38)),(N38-MAX($C38:$AG38))/(MIN($C38:$AG38)-MAX($C38:$AG38)))*$AI38,"-")</f>
        <v>8</v>
      </c>
      <c r="AV38" s="95" t="str">
        <f>_xlfn.IFERROR(IF($AH38="+",(O38-MIN($C38:$AG38))/(MAX($C38:$AG38)-MIN($C38:$AG38)),(O38-MAX($C38:$AG38))/(MIN($C38:$AG38)-MAX($C38:$AG38)))*$AI38,"-")</f>
        <v>-</v>
      </c>
      <c r="AW38" s="95">
        <f>_xlfn.IFERROR(IF($AH38="+",(P38-MIN($C38:$AG38))/(MAX($C38:$AG38)-MIN($C38:$AG38)),(P38-MAX($C38:$AG38))/(MIN($C38:$AG38)-MAX($C38:$AG38)))*$AI38,"-")</f>
        <v>8</v>
      </c>
      <c r="AX38" s="95">
        <f>_xlfn.IFERROR(IF($AH38="+",(Q38-MIN($C38:$AG38))/(MAX($C38:$AG38)-MIN($C38:$AG38)),(Q38-MAX($C38:$AG38))/(MIN($C38:$AG38)-MAX($C38:$AG38)))*$AI38,"-")</f>
        <v>8</v>
      </c>
      <c r="AY38" s="95">
        <f>_xlfn.IFERROR(IF($AH38="+",(R38-MIN($C38:$AG38))/(MAX($C38:$AG38)-MIN($C38:$AG38)),(R38-MAX($C38:$AG38))/(MIN($C38:$AG38)-MAX($C38:$AG38)))*$AI38,"-")</f>
        <v>8</v>
      </c>
      <c r="AZ38" s="95">
        <f>_xlfn.IFERROR(IF($AH38="+",(S38-MIN($C38:$AG38))/(MAX($C38:$AG38)-MIN($C38:$AG38)),(S38-MAX($C38:$AG38))/(MIN($C38:$AG38)-MAX($C38:$AG38)))*$AI38,"-")</f>
        <v>8</v>
      </c>
      <c r="BA38" s="95" t="str">
        <f>_xlfn.IFERROR(IF($AH38="+",(T38-MIN($C38:$AG38))/(MAX($C38:$AG38)-MIN($C38:$AG38)),(T38-MAX($C38:$AG38))/(MIN($C38:$AG38)-MAX($C38:$AG38)))*$AI38,"-")</f>
        <v>-</v>
      </c>
      <c r="BB38" s="95">
        <f>_xlfn.IFERROR(IF($AH38="+",(U38-MIN($C38:$AG38))/(MAX($C38:$AG38)-MIN($C38:$AG38)),(U38-MAX($C38:$AG38))/(MIN($C38:$AG38)-MAX($C38:$AG38)))*$AI38,"-")</f>
        <v>0</v>
      </c>
      <c r="BC38" s="95" t="str">
        <f>_xlfn.IFERROR(IF($AH38="+",(V38-MIN($C38:$AG38))/(MAX($C38:$AG38)-MIN($C38:$AG38)),(V38-MAX($C38:$AG38))/(MIN($C38:$AG38)-MAX($C38:$AG38)))*$AI38,"-")</f>
        <v>-</v>
      </c>
      <c r="BD38" s="95">
        <f>_xlfn.IFERROR(IF($AH38="+",(W38-MIN($C38:$AG38))/(MAX($C38:$AG38)-MIN($C38:$AG38)),(W38-MAX($C38:$AG38))/(MIN($C38:$AG38)-MAX($C38:$AG38)))*$AI38,"-")</f>
        <v>8</v>
      </c>
      <c r="BE38" s="95" t="str">
        <f>_xlfn.IFERROR(IF($AH38="+",(X38-MIN($C38:$AG38))/(MAX($C38:$AG38)-MIN($C38:$AG38)),(X38-MAX($C38:$AG38))/(MIN($C38:$AG38)-MAX($C38:$AG38)))*$AI38,"-")</f>
        <v>-</v>
      </c>
      <c r="BF38" s="95">
        <f>_xlfn.IFERROR(IF($AH38="+",(Y38-MIN($C38:$AG38))/(MAX($C38:$AG38)-MIN($C38:$AG38)),(Y38-MAX($C38:$AG38))/(MIN($C38:$AG38)-MAX($C38:$AG38)))*$AI38,"-")</f>
        <v>8</v>
      </c>
      <c r="BG38" s="95">
        <f>_xlfn.IFERROR(IF($AH38="+",(Z38-MIN($C38:$AG38))/(MAX($C38:$AG38)-MIN($C38:$AG38)),(Z38-MAX($C38:$AG38))/(MIN($C38:$AG38)-MAX($C38:$AG38)))*$AI38,"-")</f>
        <v>8</v>
      </c>
      <c r="BH38" s="95">
        <f>_xlfn.IFERROR(IF($AH38="+",(AA38-MIN($C38:$AG38))/(MAX($C38:$AG38)-MIN($C38:$AG38)),(AA38-MAX($C38:$AG38))/(MIN($C38:$AG38)-MAX($C38:$AG38)))*$AI38,"-")</f>
        <v>8</v>
      </c>
      <c r="BI38" s="95" t="str">
        <f>_xlfn.IFERROR(IF($AH38="+",(AB38-MIN($C38:$AG38))/(MAX($C38:$AG38)-MIN($C38:$AG38)),(AB38-MAX($C38:$AG38))/(MIN($C38:$AG38)-MAX($C38:$AG38)))*$AI38,"-")</f>
        <v>-</v>
      </c>
      <c r="BJ38" s="95">
        <f>_xlfn.IFERROR(IF($AH38="+",(AC38-MIN($C38:$AG38))/(MAX($C38:$AG38)-MIN($C38:$AG38)),(AC38-MAX($C38:$AG38))/(MIN($C38:$AG38)-MAX($C38:$AG38)))*$AI38,"-")</f>
        <v>8</v>
      </c>
      <c r="BK38" s="95" t="str">
        <f>_xlfn.IFERROR(IF($AH38="+",(AD38-MIN($C38:$AG38))/(MAX($C38:$AG38)-MIN($C38:$AG38)),(AD38-MAX($C38:$AG38))/(MIN($C38:$AG38)-MAX($C38:$AG38)))*$AI38,"-")</f>
        <v>-</v>
      </c>
      <c r="BL38" s="98">
        <f>_xlfn.IFERROR(IF($AH38="+",(AE38-MIN($C38:$AG38))/(MAX($C38:$AG38)-MIN($C38:$AG38)),(AE38-MAX($C38:$AG38))/(MIN($C38:$AG38)-MAX($C38:$AG38)))*$AI38,"-")</f>
        <v>7.295154185022026</v>
      </c>
      <c r="BM38" s="98">
        <f>_xlfn.IFERROR(IF($AH38="+",(AF38-MIN($C38:$AG38))/(MAX($C38:$AG38)-MIN($C38:$AG38)),(AF38-MAX($C38:$AG38))/(MIN($C38:$AG38)-MAX($C38:$AG38)))*$AI38,"-")</f>
        <v>4.697247706422018</v>
      </c>
      <c r="BN38" s="98">
        <f>_xlfn.IFERROR(IF($AH38="+",(AG38-MIN($C38:$AG38))/(MAX($C38:$AG38)-MIN($C38:$AG38)),(AG38-MAX($C38:$AG38))/(MIN($C38:$AG38)-MAX($C38:$AG38)))*$AI38,"-")</f>
        <v>2.6640316205533594</v>
      </c>
      <c r="BQ38" s="6"/>
      <c r="BR38" s="6"/>
      <c r="BS38" s="6"/>
      <c r="BT38" s="6"/>
      <c r="BU38" s="6"/>
    </row>
    <row r="39" spans="1:73" ht="30">
      <c r="A39" s="4" t="s">
        <v>7</v>
      </c>
      <c r="B39" s="11"/>
      <c r="C39" s="46">
        <v>3.932584269662921</v>
      </c>
      <c r="D39" s="42">
        <v>12</v>
      </c>
      <c r="E39" s="42">
        <v>41.1764705882353</v>
      </c>
      <c r="F39" s="42" t="s">
        <v>5</v>
      </c>
      <c r="G39" s="50">
        <v>9.44206008583691</v>
      </c>
      <c r="H39" s="50">
        <v>16.25</v>
      </c>
      <c r="I39" s="50">
        <v>8.823529411764707</v>
      </c>
      <c r="J39" s="50">
        <v>2.73972602739726</v>
      </c>
      <c r="K39" s="50">
        <v>3.8461538461538463</v>
      </c>
      <c r="L39" s="57">
        <v>13.20754716981132</v>
      </c>
      <c r="M39" s="57">
        <v>0</v>
      </c>
      <c r="N39" s="57">
        <v>0</v>
      </c>
      <c r="O39" s="65">
        <v>21.428571428571427</v>
      </c>
      <c r="P39" s="65" t="s">
        <v>5</v>
      </c>
      <c r="Q39" s="65" t="s">
        <v>5</v>
      </c>
      <c r="R39" s="65">
        <v>0</v>
      </c>
      <c r="S39" s="65">
        <v>0</v>
      </c>
      <c r="T39" s="65">
        <v>100</v>
      </c>
      <c r="U39" s="65" t="s">
        <v>5</v>
      </c>
      <c r="V39" s="65" t="s">
        <v>5</v>
      </c>
      <c r="W39" s="65">
        <v>27.272727272727273</v>
      </c>
      <c r="X39" s="65" t="s">
        <v>5</v>
      </c>
      <c r="Y39" s="65">
        <v>0</v>
      </c>
      <c r="Z39" s="65">
        <v>100</v>
      </c>
      <c r="AA39" s="65">
        <v>0</v>
      </c>
      <c r="AB39" s="65">
        <v>0</v>
      </c>
      <c r="AC39" s="65" t="s">
        <v>5</v>
      </c>
      <c r="AD39" s="65" t="s">
        <v>5</v>
      </c>
      <c r="AE39" s="77">
        <v>6.25</v>
      </c>
      <c r="AF39" s="77">
        <v>5.128205128205129</v>
      </c>
      <c r="AG39" s="83">
        <v>9.375</v>
      </c>
      <c r="AH39" s="22" t="s">
        <v>5</v>
      </c>
      <c r="AI39" s="15">
        <v>7</v>
      </c>
      <c r="AJ39" s="86">
        <f>_xlfn.IFERROR(IF($AH39="+",(C39-MIN($C39:$AG39))/(MAX($C39:$AG39)-MIN($C39:$AG39)),(C39-MAX($C39:$AG39))/(MIN($C39:$AG39)-MAX($C39:$AG39)))*$AI39,"-")</f>
        <v>6.724719101123595</v>
      </c>
      <c r="AK39" s="86">
        <f>_xlfn.IFERROR(IF($AH39="+",(D39-MIN($C39:$AG39))/(MAX($C39:$AG39)-MIN($C39:$AG39)),(D39-MAX($C39:$AG39))/(MIN($C39:$AG39)-MAX($C39:$AG39)))*$AI39,"-")</f>
        <v>6.16</v>
      </c>
      <c r="AL39" s="86">
        <f>_xlfn.IFERROR(IF($AH39="+",(E39-MIN($C39:$AG39))/(MAX($C39:$AG39)-MIN($C39:$AG39)),(E39-MAX($C39:$AG39))/(MIN($C39:$AG39)-MAX($C39:$AG39)))*$AI39,"-")</f>
        <v>4.11764705882353</v>
      </c>
      <c r="AM39" s="86" t="str">
        <f>_xlfn.IFERROR(IF($AH39="+",(F39-MIN($C39:$AG39))/(MAX($C39:$AG39)-MIN($C39:$AG39)),(F39-MAX($C39:$AG39))/(MIN($C39:$AG39)-MAX($C39:$AG39)))*$AI39,"-")</f>
        <v>-</v>
      </c>
      <c r="AN39" s="89">
        <f>_xlfn.IFERROR(IF($AH39="+",(G39-MIN($C39:$AG39))/(MAX($C39:$AG39)-MIN($C39:$AG39)),(G39-MAX($C39:$AG39))/(MIN($C39:$AG39)-MAX($C39:$AG39)))*$AI39,"-")</f>
        <v>6.339055793991416</v>
      </c>
      <c r="AO39" s="89">
        <f>_xlfn.IFERROR(IF($AH39="+",(H39-MIN($C39:$AG39))/(MAX($C39:$AG39)-MIN($C39:$AG39)),(H39-MAX($C39:$AG39))/(MIN($C39:$AG39)-MAX($C39:$AG39)))*$AI39,"-")</f>
        <v>5.8625</v>
      </c>
      <c r="AP39" s="89">
        <f>_xlfn.IFERROR(IF($AH39="+",(I39-MIN($C39:$AG39))/(MAX($C39:$AG39)-MIN($C39:$AG39)),(I39-MAX($C39:$AG39))/(MIN($C39:$AG39)-MAX($C39:$AG39)))*$AI39,"-")</f>
        <v>6.38235294117647</v>
      </c>
      <c r="AQ39" s="89">
        <f>_xlfn.IFERROR(IF($AH39="+",(J39-MIN($C39:$AG39))/(MAX($C39:$AG39)-MIN($C39:$AG39)),(J39-MAX($C39:$AG39))/(MIN($C39:$AG39)-MAX($C39:$AG39)))*$AI39,"-")</f>
        <v>6.808219178082193</v>
      </c>
      <c r="AR39" s="89">
        <f>_xlfn.IFERROR(IF($AH39="+",(K39-MIN($C39:$AG39))/(MAX($C39:$AG39)-MIN($C39:$AG39)),(K39-MAX($C39:$AG39))/(MIN($C39:$AG39)-MAX($C39:$AG39)))*$AI39,"-")</f>
        <v>6.730769230769231</v>
      </c>
      <c r="AS39" s="92">
        <f>_xlfn.IFERROR(IF($AH39="+",(L39-MIN($C39:$AG39))/(MAX($C39:$AG39)-MIN($C39:$AG39)),(L39-MAX($C39:$AG39))/(MIN($C39:$AG39)-MAX($C39:$AG39)))*$AI39,"-")</f>
        <v>6.0754716981132075</v>
      </c>
      <c r="AT39" s="92">
        <f>_xlfn.IFERROR(IF($AH39="+",(M39-MIN($C39:$AG39))/(MAX($C39:$AG39)-MIN($C39:$AG39)),(M39-MAX($C39:$AG39))/(MIN($C39:$AG39)-MAX($C39:$AG39)))*$AI39,"-")</f>
        <v>7</v>
      </c>
      <c r="AU39" s="92">
        <f>_xlfn.IFERROR(IF($AH39="+",(N39-MIN($C39:$AG39))/(MAX($C39:$AG39)-MIN($C39:$AG39)),(N39-MAX($C39:$AG39))/(MIN($C39:$AG39)-MAX($C39:$AG39)))*$AI39,"-")</f>
        <v>7</v>
      </c>
      <c r="AV39" s="95">
        <f>_xlfn.IFERROR(IF($AH39="+",(O39-MIN($C39:$AG39))/(MAX($C39:$AG39)-MIN($C39:$AG39)),(O39-MAX($C39:$AG39))/(MIN($C39:$AG39)-MAX($C39:$AG39)))*$AI39,"-")</f>
        <v>5.5</v>
      </c>
      <c r="AW39" s="95" t="str">
        <f>_xlfn.IFERROR(IF($AH39="+",(P39-MIN($C39:$AG39))/(MAX($C39:$AG39)-MIN($C39:$AG39)),(P39-MAX($C39:$AG39))/(MIN($C39:$AG39)-MAX($C39:$AG39)))*$AI39,"-")</f>
        <v>-</v>
      </c>
      <c r="AX39" s="95" t="str">
        <f>_xlfn.IFERROR(IF($AH39="+",(Q39-MIN($C39:$AG39))/(MAX($C39:$AG39)-MIN($C39:$AG39)),(Q39-MAX($C39:$AG39))/(MIN($C39:$AG39)-MAX($C39:$AG39)))*$AI39,"-")</f>
        <v>-</v>
      </c>
      <c r="AY39" s="95">
        <f>_xlfn.IFERROR(IF($AH39="+",(R39-MIN($C39:$AG39))/(MAX($C39:$AG39)-MIN($C39:$AG39)),(R39-MAX($C39:$AG39))/(MIN($C39:$AG39)-MAX($C39:$AG39)))*$AI39,"-")</f>
        <v>7</v>
      </c>
      <c r="AZ39" s="95">
        <f>_xlfn.IFERROR(IF($AH39="+",(S39-MIN($C39:$AG39))/(MAX($C39:$AG39)-MIN($C39:$AG39)),(S39-MAX($C39:$AG39))/(MIN($C39:$AG39)-MAX($C39:$AG39)))*$AI39,"-")</f>
        <v>7</v>
      </c>
      <c r="BA39" s="95">
        <f>_xlfn.IFERROR(IF($AH39="+",(T39-MIN($C39:$AG39))/(MAX($C39:$AG39)-MIN($C39:$AG39)),(T39-MAX($C39:$AG39))/(MIN($C39:$AG39)-MAX($C39:$AG39)))*$AI39,"-")</f>
        <v>0</v>
      </c>
      <c r="BB39" s="95" t="str">
        <f>_xlfn.IFERROR(IF($AH39="+",(U39-MIN($C39:$AG39))/(MAX($C39:$AG39)-MIN($C39:$AG39)),(U39-MAX($C39:$AG39))/(MIN($C39:$AG39)-MAX($C39:$AG39)))*$AI39,"-")</f>
        <v>-</v>
      </c>
      <c r="BC39" s="95" t="str">
        <f>_xlfn.IFERROR(IF($AH39="+",(V39-MIN($C39:$AG39))/(MAX($C39:$AG39)-MIN($C39:$AG39)),(V39-MAX($C39:$AG39))/(MIN($C39:$AG39)-MAX($C39:$AG39)))*$AI39,"-")</f>
        <v>-</v>
      </c>
      <c r="BD39" s="95">
        <f>_xlfn.IFERROR(IF($AH39="+",(W39-MIN($C39:$AG39))/(MAX($C39:$AG39)-MIN($C39:$AG39)),(W39-MAX($C39:$AG39))/(MIN($C39:$AG39)-MAX($C39:$AG39)))*$AI39,"-")</f>
        <v>5.09090909090909</v>
      </c>
      <c r="BE39" s="95" t="str">
        <f>_xlfn.IFERROR(IF($AH39="+",(X39-MIN($C39:$AG39))/(MAX($C39:$AG39)-MIN($C39:$AG39)),(X39-MAX($C39:$AG39))/(MIN($C39:$AG39)-MAX($C39:$AG39)))*$AI39,"-")</f>
        <v>-</v>
      </c>
      <c r="BF39" s="95">
        <f>_xlfn.IFERROR(IF($AH39="+",(Y39-MIN($C39:$AG39))/(MAX($C39:$AG39)-MIN($C39:$AG39)),(Y39-MAX($C39:$AG39))/(MIN($C39:$AG39)-MAX($C39:$AG39)))*$AI39,"-")</f>
        <v>7</v>
      </c>
      <c r="BG39" s="95">
        <f>_xlfn.IFERROR(IF($AH39="+",(Z39-MIN($C39:$AG39))/(MAX($C39:$AG39)-MIN($C39:$AG39)),(Z39-MAX($C39:$AG39))/(MIN($C39:$AG39)-MAX($C39:$AG39)))*$AI39,"-")</f>
        <v>0</v>
      </c>
      <c r="BH39" s="95">
        <f>_xlfn.IFERROR(IF($AH39="+",(AA39-MIN($C39:$AG39))/(MAX($C39:$AG39)-MIN($C39:$AG39)),(AA39-MAX($C39:$AG39))/(MIN($C39:$AG39)-MAX($C39:$AG39)))*$AI39,"-")</f>
        <v>7</v>
      </c>
      <c r="BI39" s="95">
        <f>_xlfn.IFERROR(IF($AH39="+",(AB39-MIN($C39:$AG39))/(MAX($C39:$AG39)-MIN($C39:$AG39)),(AB39-MAX($C39:$AG39))/(MIN($C39:$AG39)-MAX($C39:$AG39)))*$AI39,"-")</f>
        <v>7</v>
      </c>
      <c r="BJ39" s="95" t="str">
        <f>_xlfn.IFERROR(IF($AH39="+",(AC39-MIN($C39:$AG39))/(MAX($C39:$AG39)-MIN($C39:$AG39)),(AC39-MAX($C39:$AG39))/(MIN($C39:$AG39)-MAX($C39:$AG39)))*$AI39,"-")</f>
        <v>-</v>
      </c>
      <c r="BK39" s="95" t="str">
        <f>_xlfn.IFERROR(IF($AH39="+",(AD39-MIN($C39:$AG39))/(MAX($C39:$AG39)-MIN($C39:$AG39)),(AD39-MAX($C39:$AG39))/(MIN($C39:$AG39)-MAX($C39:$AG39)))*$AI39,"-")</f>
        <v>-</v>
      </c>
      <c r="BL39" s="98">
        <f>_xlfn.IFERROR(IF($AH39="+",(AE39-MIN($C39:$AG39))/(MAX($C39:$AG39)-MIN($C39:$AG39)),(AE39-MAX($C39:$AG39))/(MIN($C39:$AG39)-MAX($C39:$AG39)))*$AI39,"-")</f>
        <v>6.5625</v>
      </c>
      <c r="BM39" s="98">
        <f>_xlfn.IFERROR(IF($AH39="+",(AF39-MIN($C39:$AG39))/(MAX($C39:$AG39)-MIN($C39:$AG39)),(AF39-MAX($C39:$AG39))/(MIN($C39:$AG39)-MAX($C39:$AG39)))*$AI39,"-")</f>
        <v>6.641025641025641</v>
      </c>
      <c r="BN39" s="98">
        <f>_xlfn.IFERROR(IF($AH39="+",(AG39-MIN($C39:$AG39))/(MAX($C39:$AG39)-MIN($C39:$AG39)),(AG39-MAX($C39:$AG39))/(MIN($C39:$AG39)-MAX($C39:$AG39)))*$AI39,"-")</f>
        <v>6.34375</v>
      </c>
      <c r="BQ39" s="6"/>
      <c r="BR39" s="6"/>
      <c r="BS39" s="6"/>
      <c r="BT39" s="6"/>
      <c r="BU39" s="6"/>
    </row>
    <row r="40" spans="1:73" ht="15.75">
      <c r="A40" s="4" t="s">
        <v>8</v>
      </c>
      <c r="B40" s="11"/>
      <c r="C40" s="41">
        <v>1.1625672559569562</v>
      </c>
      <c r="D40" s="33">
        <v>0.3439608413811351</v>
      </c>
      <c r="E40" s="33">
        <v>2.031413612565445</v>
      </c>
      <c r="F40" s="33">
        <v>0.19696117051209905</v>
      </c>
      <c r="G40" s="34">
        <v>3.826387828830204</v>
      </c>
      <c r="H40" s="34">
        <v>2.051890791928099</v>
      </c>
      <c r="I40" s="34">
        <v>1.801222257960759</v>
      </c>
      <c r="J40" s="34">
        <v>1.9739292364990688</v>
      </c>
      <c r="K40" s="34">
        <v>1.1850277868584504</v>
      </c>
      <c r="L40" s="35">
        <v>2.645631067961165</v>
      </c>
      <c r="M40" s="35">
        <v>2.78372591006424</v>
      </c>
      <c r="N40" s="35">
        <v>2.909647779479326</v>
      </c>
      <c r="O40" s="36">
        <v>3.7783375314861463</v>
      </c>
      <c r="P40" s="36">
        <v>1.7946161515453638</v>
      </c>
      <c r="Q40" s="36">
        <v>3.409090909090909</v>
      </c>
      <c r="R40" s="36">
        <v>2.4324324324324325</v>
      </c>
      <c r="S40" s="36">
        <v>1.4799154334038056</v>
      </c>
      <c r="T40" s="36">
        <v>2.4</v>
      </c>
      <c r="U40" s="36">
        <v>2.3985239852398523</v>
      </c>
      <c r="V40" s="36">
        <v>0.819672131147541</v>
      </c>
      <c r="W40" s="36">
        <v>2.5297619047619047</v>
      </c>
      <c r="X40" s="36">
        <v>1.1583011583011582</v>
      </c>
      <c r="Y40" s="36">
        <v>2.3529411764705883</v>
      </c>
      <c r="Z40" s="36">
        <v>2.711864406779661</v>
      </c>
      <c r="AA40" s="36">
        <v>0.8777852802160703</v>
      </c>
      <c r="AB40" s="36">
        <v>2.8125</v>
      </c>
      <c r="AC40" s="36">
        <v>1.9230769230769231</v>
      </c>
      <c r="AD40" s="36">
        <v>2.08955223880597</v>
      </c>
      <c r="AE40" s="37">
        <v>1.9450650545406756</v>
      </c>
      <c r="AF40" s="37">
        <v>1.8157543391188251</v>
      </c>
      <c r="AG40" s="74">
        <v>2.3988369275502786</v>
      </c>
      <c r="AH40" s="22" t="s">
        <v>5</v>
      </c>
      <c r="AI40" s="15">
        <v>10</v>
      </c>
      <c r="AJ40" s="86">
        <f>_xlfn.IFERROR(IF($AH40="+",(C40-MIN($C40:$AG40))/(MAX($C40:$AG40)-MIN($C40:$AG40)),(C40-MAX($C40:$AG40))/(MIN($C40:$AG40)-MAX($C40:$AG40)))*$AI40,"-")</f>
        <v>7.339507926873706</v>
      </c>
      <c r="AK40" s="86">
        <f>_xlfn.IFERROR(IF($AH40="+",(D40-MIN($C40:$AG40))/(MAX($C40:$AG40)-MIN($C40:$AG40)),(D40-MAX($C40:$AG40))/(MIN($C40:$AG40)-MAX($C40:$AG40)))*$AI40,"-")</f>
        <v>9.594978257703225</v>
      </c>
      <c r="AL40" s="86">
        <f>_xlfn.IFERROR(IF($AH40="+",(E40-MIN($C40:$AG40))/(MAX($C40:$AG40)-MIN($C40:$AG40)),(E40-MAX($C40:$AG40))/(MIN($C40:$AG40)-MAX($C40:$AG40)))*$AI40,"-")</f>
        <v>4.945613688462186</v>
      </c>
      <c r="AM40" s="86">
        <f>_xlfn.IFERROR(IF($AH40="+",(F40-MIN($C40:$AG40))/(MAX($C40:$AG40)-MIN($C40:$AG40)),(F40-MAX($C40:$AG40))/(MIN($C40:$AG40)-MAX($C40:$AG40)))*$AI40,"-")</f>
        <v>10</v>
      </c>
      <c r="AN40" s="89">
        <f>_xlfn.IFERROR(IF($AH40="+",(G40-MIN($C40:$AG40))/(MAX($C40:$AG40)-MIN($C40:$AG40)),(G40-MAX($C40:$AG40))/(MIN($C40:$AG40)-MAX($C40:$AG40)))*$AI40,"-")</f>
        <v>0</v>
      </c>
      <c r="AO40" s="89">
        <f>_xlfn.IFERROR(IF($AH40="+",(H40-MIN($C40:$AG40))/(MAX($C40:$AG40)-MIN($C40:$AG40)),(H40-MAX($C40:$AG40))/(MIN($C40:$AG40)-MAX($C40:$AG40)))*$AI40,"-")</f>
        <v>4.889193814772982</v>
      </c>
      <c r="AP40" s="89">
        <f>_xlfn.IFERROR(IF($AH40="+",(I40-MIN($C40:$AG40))/(MAX($C40:$AG40)-MIN($C40:$AG40)),(I40-MAX($C40:$AG40))/(MIN($C40:$AG40)-MAX($C40:$AG40)))*$AI40,"-")</f>
        <v>5.5798498262199825</v>
      </c>
      <c r="AQ40" s="89">
        <f>_xlfn.IFERROR(IF($AH40="+",(J40-MIN($C40:$AG40))/(MAX($C40:$AG40)-MIN($C40:$AG40)),(J40-MAX($C40:$AG40))/(MIN($C40:$AG40)-MAX($C40:$AG40)))*$AI40,"-")</f>
        <v>5.103997867226704</v>
      </c>
      <c r="AR40" s="89">
        <f>_xlfn.IFERROR(IF($AH40="+",(K40-MIN($C40:$AG40))/(MAX($C40:$AG40)-MIN($C40:$AG40)),(K40-MAX($C40:$AG40))/(MIN($C40:$AG40)-MAX($C40:$AG40)))*$AI40,"-")</f>
        <v>7.27762341172579</v>
      </c>
      <c r="AS40" s="92">
        <f>_xlfn.IFERROR(IF($AH40="+",(L40-MIN($C40:$AG40))/(MAX($C40:$AG40)-MIN($C40:$AG40)),(L40-MAX($C40:$AG40))/(MIN($C40:$AG40)-MAX($C40:$AG40)))*$AI40,"-")</f>
        <v>3.253287287574528</v>
      </c>
      <c r="AT40" s="92">
        <f>_xlfn.IFERROR(IF($AH40="+",(M40-MIN($C40:$AG40))/(MAX($C40:$AG40)-MIN($C40:$AG40)),(M40-MAX($C40:$AG40))/(MIN($C40:$AG40)-MAX($C40:$AG40)))*$AI40,"-")</f>
        <v>2.872800629202241</v>
      </c>
      <c r="AU40" s="92">
        <f>_xlfn.IFERROR(IF($AH40="+",(N40-MIN($C40:$AG40))/(MAX($C40:$AG40)-MIN($C40:$AG40)),(N40-MAX($C40:$AG40))/(MIN($C40:$AG40)-MAX($C40:$AG40)))*$AI40,"-")</f>
        <v>2.525853628285466</v>
      </c>
      <c r="AV40" s="95">
        <f>_xlfn.IFERROR(IF($AH40="+",(O40-MIN($C40:$AG40))/(MAX($C40:$AG40)-MIN($C40:$AG40)),(O40-MAX($C40:$AG40))/(MIN($C40:$AG40)-MAX($C40:$AG40)))*$AI40,"-")</f>
        <v>0.13239087566057747</v>
      </c>
      <c r="AW40" s="95">
        <f>_xlfn.IFERROR(IF($AH40="+",(P40-MIN($C40:$AG40))/(MAX($C40:$AG40)-MIN($C40:$AG40)),(P40-MAX($C40:$AG40))/(MIN($C40:$AG40)-MAX($C40:$AG40)))*$AI40,"-")</f>
        <v>5.598051341327761</v>
      </c>
      <c r="AX40" s="95">
        <f>_xlfn.IFERROR(IF($AH40="+",(Q40-MIN($C40:$AG40))/(MAX($C40:$AG40)-MIN($C40:$AG40)),(Q40-MAX($C40:$AG40))/(MIN($C40:$AG40)-MAX($C40:$AG40)))*$AI40,"-")</f>
        <v>1.1497598905405968</v>
      </c>
      <c r="AY40" s="95">
        <f>_xlfn.IFERROR(IF($AH40="+",(R40-MIN($C40:$AG40))/(MAX($C40:$AG40)-MIN($C40:$AG40)),(R40-MAX($C40:$AG40))/(MIN($C40:$AG40)-MAX($C40:$AG40)))*$AI40,"-")</f>
        <v>3.840704132161022</v>
      </c>
      <c r="AZ40" s="95">
        <f>_xlfn.IFERROR(IF($AH40="+",(S40-MIN($C40:$AG40))/(MAX($C40:$AG40)-MIN($C40:$AG40)),(S40-MAX($C40:$AG40))/(MIN($C40:$AG40)-MAX($C40:$AG40)))*$AI40,"-")</f>
        <v>6.4651324198785876</v>
      </c>
      <c r="BA40" s="95">
        <f>_xlfn.IFERROR(IF($AH40="+",(T40-MIN($C40:$AG40))/(MAX($C40:$AG40)-MIN($C40:$AG40)),(T40-MAX($C40:$AG40))/(MIN($C40:$AG40)-MAX($C40:$AG40)))*$AI40,"-")</f>
        <v>3.9300637899959643</v>
      </c>
      <c r="BB40" s="95">
        <f>_xlfn.IFERROR(IF($AH40="+",(U40-MIN($C40:$AG40))/(MAX($C40:$AG40)-MIN($C40:$AG40)),(U40-MAX($C40:$AG40))/(MIN($C40:$AG40)-MAX($C40:$AG40)))*$AI40,"-")</f>
        <v>3.9341305886920197</v>
      </c>
      <c r="BC40" s="95">
        <f>_xlfn.IFERROR(IF($AH40="+",(V40-MIN($C40:$AG40))/(MAX($C40:$AG40)-MIN($C40:$AG40)),(V40-MAX($C40:$AG40))/(MIN($C40:$AG40)-MAX($C40:$AG40)))*$AI40,"-")</f>
        <v>8.284271816849415</v>
      </c>
      <c r="BD40" s="95">
        <f>_xlfn.IFERROR(IF($AH40="+",(W40-MIN($C40:$AG40))/(MAX($C40:$AG40)-MIN($C40:$AG40)),(W40-MAX($C40:$AG40))/(MIN($C40:$AG40)-MAX($C40:$AG40)))*$AI40,"-")</f>
        <v>3.5725365082019938</v>
      </c>
      <c r="BE40" s="95">
        <f>_xlfn.IFERROR(IF($AH40="+",(X40-MIN($C40:$AG40))/(MAX($C40:$AG40)-MIN($C40:$AG40)),(X40-MAX($C40:$AG40))/(MIN($C40:$AG40)-MAX($C40:$AG40)))*$AI40,"-")</f>
        <v>7.35126211853376</v>
      </c>
      <c r="BF40" s="95">
        <f>_xlfn.IFERROR(IF($AH40="+",(Y40-MIN($C40:$AG40))/(MAX($C40:$AG40)-MIN($C40:$AG40)),(Y40-MAX($C40:$AG40))/(MIN($C40:$AG40)-MAX($C40:$AG40)))*$AI40,"-")</f>
        <v>4.059722901364312</v>
      </c>
      <c r="BG40" s="95">
        <f>_xlfn.IFERROR(IF($AH40="+",(Z40-MIN($C40:$AG40))/(MAX($C40:$AG40)-MIN($C40:$AG40)),(Z40-MAX($C40:$AG40))/(MIN($C40:$AG40)-MAX($C40:$AG40)))*$AI40,"-")</f>
        <v>3.070797475673524</v>
      </c>
      <c r="BH40" s="95">
        <f>_xlfn.IFERROR(IF($AH40="+",(AA40-MIN($C40:$AG40))/(MAX($C40:$AG40)-MIN($C40:$AG40)),(AA40-MAX($C40:$AG40))/(MIN($C40:$AG40)-MAX($C40:$AG40)))*$AI40,"-")</f>
        <v>8.124155207424778</v>
      </c>
      <c r="BI40" s="95">
        <f>_xlfn.IFERROR(IF($AH40="+",(AB40-MIN($C40:$AG40))/(MAX($C40:$AG40)-MIN($C40:$AG40)),(AB40-MAX($C40:$AG40))/(MIN($C40:$AG40)-MAX($C40:$AG40)))*$AI40,"-")</f>
        <v>2.793520641907791</v>
      </c>
      <c r="BJ40" s="95">
        <f>_xlfn.IFERROR(IF($AH40="+",(AC40-MIN($C40:$AG40))/(MAX($C40:$AG40)-MIN($C40:$AG40)),(AC40-MAX($C40:$AG40))/(MIN($C40:$AG40)-MAX($C40:$AG40)))*$AI40,"-")</f>
        <v>5.244109014825181</v>
      </c>
      <c r="BK40" s="95">
        <f>_xlfn.IFERROR(IF($AH40="+",(AD40-MIN($C40:$AG40))/(MAX($C40:$AG40)-MIN($C40:$AG40)),(AD40-MAX($C40:$AG40))/(MIN($C40:$AG40)-MAX($C40:$AG40)))*$AI40,"-")</f>
        <v>4.785426882903573</v>
      </c>
      <c r="BL40" s="98">
        <f>_xlfn.IFERROR(IF($AH40="+",(AE40-MIN($C40:$AG40))/(MAX($C40:$AG40)-MIN($C40:$AG40)),(AE40-MAX($C40:$AG40))/(MIN($C40:$AG40)-MAX($C40:$AG40)))*$AI40,"-")</f>
        <v>5.18352608111757</v>
      </c>
      <c r="BM40" s="98">
        <f>_xlfn.IFERROR(IF($AH40="+",(AF40-MIN($C40:$AG40))/(MAX($C40:$AG40)-MIN($C40:$AG40)),(AF40-MAX($C40:$AG40))/(MIN($C40:$AG40)-MAX($C40:$AG40)))*$AI40,"-")</f>
        <v>5.539810220722622</v>
      </c>
      <c r="BN40" s="98">
        <f>_xlfn.IFERROR(IF($AH40="+",(AG40-MIN($C40:$AG40))/(MAX($C40:$AG40)-MIN($C40:$AG40)),(AG40-MAX($C40:$AG40))/(MIN($C40:$AG40)-MAX($C40:$AG40)))*$AI40,"-")</f>
        <v>3.933268352477082</v>
      </c>
      <c r="BQ40" s="6"/>
      <c r="BR40" s="6"/>
      <c r="BS40" s="6"/>
      <c r="BT40" s="6"/>
      <c r="BU40" s="6"/>
    </row>
    <row r="41" spans="1:73" ht="15.75">
      <c r="A41" s="4" t="s">
        <v>60</v>
      </c>
      <c r="B41" s="29"/>
      <c r="C41" s="46" t="s">
        <v>5</v>
      </c>
      <c r="D41" s="46" t="s">
        <v>5</v>
      </c>
      <c r="E41" s="46" t="s">
        <v>5</v>
      </c>
      <c r="F41" s="46" t="s">
        <v>5</v>
      </c>
      <c r="G41" s="50">
        <v>102.48</v>
      </c>
      <c r="H41" s="50">
        <v>126.46</v>
      </c>
      <c r="I41" s="50">
        <v>253.61</v>
      </c>
      <c r="J41" s="50">
        <v>263.67</v>
      </c>
      <c r="K41" s="50">
        <v>265.68</v>
      </c>
      <c r="L41" s="57">
        <v>124.82</v>
      </c>
      <c r="M41" s="57">
        <v>72.23</v>
      </c>
      <c r="N41" s="57">
        <v>65.57</v>
      </c>
      <c r="O41" s="65">
        <v>23.17</v>
      </c>
      <c r="P41" s="65">
        <v>87.97</v>
      </c>
      <c r="Q41" s="65">
        <v>35.93</v>
      </c>
      <c r="R41" s="65">
        <v>40.28</v>
      </c>
      <c r="S41" s="65">
        <v>81.23</v>
      </c>
      <c r="T41" s="65">
        <v>37.51</v>
      </c>
      <c r="U41" s="65">
        <v>72.39</v>
      </c>
      <c r="V41" s="65">
        <v>44.11</v>
      </c>
      <c r="W41" s="65">
        <v>97.29</v>
      </c>
      <c r="X41" s="65">
        <v>64.65</v>
      </c>
      <c r="Y41" s="65">
        <v>157.87</v>
      </c>
      <c r="Z41" s="65">
        <v>69.17</v>
      </c>
      <c r="AA41" s="65">
        <v>169.35</v>
      </c>
      <c r="AB41" s="65">
        <v>69.13</v>
      </c>
      <c r="AC41" s="65">
        <v>65.75</v>
      </c>
      <c r="AD41" s="65">
        <v>70.45</v>
      </c>
      <c r="AE41" s="77">
        <v>102.48</v>
      </c>
      <c r="AF41" s="77">
        <v>228.29</v>
      </c>
      <c r="AG41" s="83">
        <v>120.49</v>
      </c>
      <c r="AH41" s="22" t="s">
        <v>59</v>
      </c>
      <c r="AI41" s="15">
        <v>2</v>
      </c>
      <c r="AJ41" s="86" t="str">
        <f>_xlfn.IFERROR(IF($AH41="+",(C41-MIN($C41:$AG41))/(MAX($C41:$AG41)-MIN($C41:$AG41)),(C41-MAX($C41:$AG41))/(MIN($C41:$AG41)-MAX($C41:$AG41)))*$AI41,"-")</f>
        <v>-</v>
      </c>
      <c r="AK41" s="86" t="str">
        <f>_xlfn.IFERROR(IF($AH41="+",(D41-MIN($C41:$AG41))/(MAX($C41:$AG41)-MIN($C41:$AG41)),(D41-MAX($C41:$AG41))/(MIN($C41:$AG41)-MAX($C41:$AG41)))*$AI41,"-")</f>
        <v>-</v>
      </c>
      <c r="AL41" s="86" t="str">
        <f>_xlfn.IFERROR(IF($AH41="+",(E41-MIN($C41:$AG41))/(MAX($C41:$AG41)-MIN($C41:$AG41)),(E41-MAX($C41:$AG41))/(MIN($C41:$AG41)-MAX($C41:$AG41)))*$AI41,"-")</f>
        <v>-</v>
      </c>
      <c r="AM41" s="86" t="str">
        <f>_xlfn.IFERROR(IF($AH41="+",(F41-MIN($C41:$AG41))/(MAX($C41:$AG41)-MIN($C41:$AG41)),(F41-MAX($C41:$AG41))/(MIN($C41:$AG41)-MAX($C41:$AG41)))*$AI41,"-")</f>
        <v>-</v>
      </c>
      <c r="AN41" s="89">
        <f>_xlfn.IFERROR(IF($AH41="+",(G41-MIN($C41:$AG41))/(MAX($C41:$AG41)-MIN($C41:$AG41)),(G41-MAX($C41:$AG41))/(MIN($C41:$AG41)-MAX($C41:$AG41)))*$AI41,"-")</f>
        <v>0.6540761205723475</v>
      </c>
      <c r="AO41" s="89">
        <f>_xlfn.IFERROR(IF($AH41="+",(H41-MIN($C41:$AG41))/(MAX($C41:$AG41)-MIN($C41:$AG41)),(H41-MAX($C41:$AG41))/(MIN($C41:$AG41)-MAX($C41:$AG41)))*$AI41,"-")</f>
        <v>0.8518411611892293</v>
      </c>
      <c r="AP41" s="89">
        <f>_xlfn.IFERROR(IF($AH41="+",(I41-MIN($C41:$AG41))/(MAX($C41:$AG41)-MIN($C41:$AG41)),(I41-MAX($C41:$AG41))/(MIN($C41:$AG41)-MAX($C41:$AG41)))*$AI41,"-")</f>
        <v>1.9004577130839966</v>
      </c>
      <c r="AQ41" s="89">
        <f>_xlfn.IFERROR(IF($AH41="+",(J41-MIN($C41:$AG41))/(MAX($C41:$AG41)-MIN($C41:$AG41)),(J41-MAX($C41:$AG41))/(MIN($C41:$AG41)-MAX($C41:$AG41)))*$AI41,"-")</f>
        <v>1.9834233639849903</v>
      </c>
      <c r="AR41" s="89">
        <f>_xlfn.IFERROR(IF($AH41="+",(K41-MIN($C41:$AG41))/(MAX($C41:$AG41)-MIN($C41:$AG41)),(K41-MAX($C41:$AG41))/(MIN($C41:$AG41)-MAX($C41:$AG41)))*$AI41,"-")</f>
        <v>2</v>
      </c>
      <c r="AS41" s="92">
        <f>_xlfn.IFERROR(IF($AH41="+",(L41-MIN($C41:$AG41))/(MAX($C41:$AG41)-MIN($C41:$AG41)),(L41-MAX($C41:$AG41))/(MIN($C41:$AG41)-MAX($C41:$AG41)))*$AI41,"-")</f>
        <v>0.8383159457341965</v>
      </c>
      <c r="AT41" s="92">
        <f>_xlfn.IFERROR(IF($AH41="+",(M41-MIN($C41:$AG41))/(MAX($C41:$AG41)-MIN($C41:$AG41)),(M41-MAX($C41:$AG41))/(MIN($C41:$AG41)-MAX($C41:$AG41)))*$AI41,"-")</f>
        <v>0.404601872087749</v>
      </c>
      <c r="AU41" s="92">
        <f>_xlfn.IFERROR(IF($AH41="+",(N41-MIN($C41:$AG41))/(MAX($C41:$AG41)-MIN($C41:$AG41)),(N41-MAX($C41:$AG41))/(MIN($C41:$AG41)-MAX($C41:$AG41)))*$AI41,"-")</f>
        <v>0.3496763020081646</v>
      </c>
      <c r="AV41" s="95">
        <f>_xlfn.IFERROR(IF($AH41="+",(O41-MIN($C41:$AG41))/(MAX($C41:$AG41)-MIN($C41:$AG41)),(O41-MAX($C41:$AG41))/(MIN($C41:$AG41)-MAX($C41:$AG41)))*$AI41,"-")</f>
        <v>0</v>
      </c>
      <c r="AW41" s="95">
        <f>_xlfn.IFERROR(IF($AH41="+",(P41-MIN($C41:$AG41))/(MAX($C41:$AG41)-MIN($C41:$AG41)),(P41-MAX($C41:$AG41))/(MIN($C41:$AG41)-MAX($C41:$AG41)))*$AI41,"-")</f>
        <v>0.5344109521256856</v>
      </c>
      <c r="AX41" s="95">
        <f>_xlfn.IFERROR(IF($AH41="+",(Q41-MIN($C41:$AG41))/(MAX($C41:$AG41)-MIN($C41:$AG41)),(Q41-MAX($C41:$AG41))/(MIN($C41:$AG41)-MAX($C41:$AG41)))*$AI41,"-")</f>
        <v>0.10523277390623066</v>
      </c>
      <c r="AY41" s="95">
        <f>_xlfn.IFERROR(IF($AH41="+",(R41-MIN($C41:$AG41))/(MAX($C41:$AG41)-MIN($C41:$AG41)),(R41-MAX($C41:$AG41))/(MIN($C41:$AG41)-MAX($C41:$AG41)))*$AI41,"-")</f>
        <v>0.14110758319244568</v>
      </c>
      <c r="AZ41" s="95">
        <f>_xlfn.IFERROR(IF($AH41="+",(S41-MIN($C41:$AG41))/(MAX($C41:$AG41)-MIN($C41:$AG41)),(S41-MAX($C41:$AG41))/(MIN($C41:$AG41)-MAX($C41:$AG41)))*$AI41,"-")</f>
        <v>0.47882561543853863</v>
      </c>
      <c r="BA41" s="95">
        <f>_xlfn.IFERROR(IF($AH41="+",(T41-MIN($C41:$AG41))/(MAX($C41:$AG41)-MIN($C41:$AG41)),(T41-MAX($C41:$AG41))/(MIN($C41:$AG41)-MAX($C41:$AG41)))*$AI41,"-")</f>
        <v>0.1182631644055915</v>
      </c>
      <c r="BB41" s="95">
        <f>_xlfn.IFERROR(IF($AH41="+",(U41-MIN($C41:$AG41))/(MAX($C41:$AG41)-MIN($C41:$AG41)),(U41-MAX($C41:$AG41))/(MIN($C41:$AG41)-MAX($C41:$AG41)))*$AI41,"-")</f>
        <v>0.4059214053028741</v>
      </c>
      <c r="BC41" s="95">
        <f>_xlfn.IFERROR(IF($AH41="+",(V41-MIN($C41:$AG41))/(MAX($C41:$AG41)-MIN($C41:$AG41)),(V41-MAX($C41:$AG41))/(MIN($C41:$AG41)-MAX($C41:$AG41)))*$AI41,"-")</f>
        <v>0.17269390952950392</v>
      </c>
      <c r="BD41" s="95">
        <f>_xlfn.IFERROR(IF($AH41="+",(W41-MIN($C41:$AG41))/(MAX($C41:$AG41)-MIN($C41:$AG41)),(W41-MAX($C41:$AG41))/(MIN($C41:$AG41)-MAX($C41:$AG41)))*$AI41,"-")</f>
        <v>0.6112737619067256</v>
      </c>
      <c r="BE41" s="95">
        <f>_xlfn.IFERROR(IF($AH41="+",(X41-MIN($C41:$AG41))/(MAX($C41:$AG41)-MIN($C41:$AG41)),(X41-MAX($C41:$AG41))/(MIN($C41:$AG41)-MAX($C41:$AG41)))*$AI41,"-")</f>
        <v>0.34208898602119503</v>
      </c>
      <c r="BF41" s="95">
        <f>_xlfn.IFERROR(IF($AH41="+",(Y41-MIN($C41:$AG41))/(MAX($C41:$AG41)-MIN($C41:$AG41)),(Y41-MAX($C41:$AG41))/(MIN($C41:$AG41)-MAX($C41:$AG41)))*$AI41,"-")</f>
        <v>1.1108820254834852</v>
      </c>
      <c r="BG41" s="95">
        <f>_xlfn.IFERROR(IF($AH41="+",(Z41-MIN($C41:$AG41))/(MAX($C41:$AG41)-MIN($C41:$AG41)),(Z41-MAX($C41:$AG41))/(MIN($C41:$AG41)-MAX($C41:$AG41)))*$AI41,"-")</f>
        <v>0.37936579934848047</v>
      </c>
      <c r="BH41" s="95">
        <f>_xlfn.IFERROR(IF($AH41="+",(AA41-MIN($C41:$AG41))/(MAX($C41:$AG41)-MIN($C41:$AG41)),(AA41-MAX($C41:$AG41))/(MIN($C41:$AG41)-MAX($C41:$AG41)))*$AI41,"-")</f>
        <v>1.205558533668715</v>
      </c>
      <c r="BI41" s="95">
        <f>_xlfn.IFERROR(IF($AH41="+",(AB41-MIN($C41:$AG41))/(MAX($C41:$AG41)-MIN($C41:$AG41)),(AB41-MAX($C41:$AG41))/(MIN($C41:$AG41)-MAX($C41:$AG41)))*$AI41,"-")</f>
        <v>0.37903591604469916</v>
      </c>
      <c r="BJ41" s="95">
        <f>_xlfn.IFERROR(IF($AH41="+",(AC41-MIN($C41:$AG41))/(MAX($C41:$AG41)-MIN($C41:$AG41)),(AC41-MAX($C41:$AG41))/(MIN($C41:$AG41)-MAX($C41:$AG41)))*$AI41,"-")</f>
        <v>0.3511607768751804</v>
      </c>
      <c r="BK41" s="95">
        <f>_xlfn.IFERROR(IF($AH41="+",(AD41-MIN($C41:$AG41))/(MAX($C41:$AG41)-MIN($C41:$AG41)),(AD41-MAX($C41:$AG41))/(MIN($C41:$AG41)-MAX($C41:$AG41)))*$AI41,"-")</f>
        <v>0.3899220650694817</v>
      </c>
      <c r="BL41" s="98">
        <f>_xlfn.IFERROR(IF($AH41="+",(AE41-MIN($C41:$AG41))/(MAX($C41:$AG41)-MIN($C41:$AG41)),(AE41-MAX($C41:$AG41))/(MIN($C41:$AG41)-MAX($C41:$AG41)))*$AI41,"-")</f>
        <v>0.6540761205723475</v>
      </c>
      <c r="BM41" s="98">
        <f>_xlfn.IFERROR(IF($AH41="+",(AF41-MIN($C41:$AG41))/(MAX($C41:$AG41)-MIN($C41:$AG41)),(AF41-MAX($C41:$AG41))/(MIN($C41:$AG41)-MAX($C41:$AG41)))*$AI41,"-")</f>
        <v>1.6916415817904418</v>
      </c>
      <c r="BN41" s="98">
        <f>_xlfn.IFERROR(IF($AH41="+",(AG41-MIN($C41:$AG41))/(MAX($C41:$AG41)-MIN($C41:$AG41)),(AG41-MAX($C41:$AG41))/(MIN($C41:$AG41)-MAX($C41:$AG41)))*$AI41,"-")</f>
        <v>0.8026060780998722</v>
      </c>
      <c r="BQ41" s="6"/>
      <c r="BR41" s="6"/>
      <c r="BS41" s="6"/>
      <c r="BT41" s="6"/>
      <c r="BU41" s="6"/>
    </row>
    <row r="42" spans="1:73" ht="15.75">
      <c r="A42" s="135" t="s">
        <v>61</v>
      </c>
      <c r="B42" s="29"/>
      <c r="C42" s="46">
        <v>305.0928882438316</v>
      </c>
      <c r="D42" s="42">
        <v>243.30604982206407</v>
      </c>
      <c r="E42" s="42">
        <v>327.94074074074075</v>
      </c>
      <c r="F42" s="42">
        <v>291.3241379310345</v>
      </c>
      <c r="G42" s="50">
        <v>313.80172413793105</v>
      </c>
      <c r="H42" s="50">
        <v>311.4583333333333</v>
      </c>
      <c r="I42" s="50">
        <v>308.453125</v>
      </c>
      <c r="J42" s="50">
        <v>311.822695035461</v>
      </c>
      <c r="K42" s="50">
        <v>310.8810810810811</v>
      </c>
      <c r="L42" s="57">
        <v>311.41984732824426</v>
      </c>
      <c r="M42" s="57">
        <v>322.5</v>
      </c>
      <c r="N42" s="57">
        <v>286.05</v>
      </c>
      <c r="O42" s="65">
        <v>266.38461538461536</v>
      </c>
      <c r="P42" s="65">
        <v>327.7307692307692</v>
      </c>
      <c r="Q42" s="65">
        <v>287</v>
      </c>
      <c r="R42" s="65">
        <v>260.4166666666667</v>
      </c>
      <c r="S42" s="65">
        <v>315.75</v>
      </c>
      <c r="T42" s="65">
        <v>245.77777777777777</v>
      </c>
      <c r="U42" s="65">
        <v>313.8666666666667</v>
      </c>
      <c r="V42" s="65">
        <v>291.25</v>
      </c>
      <c r="W42" s="65">
        <v>327.15625</v>
      </c>
      <c r="X42" s="65">
        <v>318.2857142857143</v>
      </c>
      <c r="Y42" s="65">
        <v>335.58181818181816</v>
      </c>
      <c r="Z42" s="65">
        <v>288</v>
      </c>
      <c r="AA42" s="65">
        <v>281.0851063829787</v>
      </c>
      <c r="AB42" s="65">
        <v>312.8888888888889</v>
      </c>
      <c r="AC42" s="65">
        <v>330.75</v>
      </c>
      <c r="AD42" s="65">
        <v>278.3636363636364</v>
      </c>
      <c r="AE42" s="77">
        <v>307.1655844155844</v>
      </c>
      <c r="AF42" s="77">
        <v>326.1666666666667</v>
      </c>
      <c r="AG42" s="83">
        <v>350.85185185185185</v>
      </c>
      <c r="AH42" s="132"/>
      <c r="AI42" s="15">
        <v>6</v>
      </c>
      <c r="AJ42" s="86">
        <f>_xlfn.IFERROR(IF(C42&lt;317,(C42-MIN($C42:$AG42))/(317-MIN($C42:$AG42))*$AI42,IF(C42&gt;337,(C42-MAX($C42:$AG42))/(337-MAX($C42:$AG42))*$AI42,6)),"-")</f>
        <v>5.030549042838522</v>
      </c>
      <c r="AK42" s="86">
        <f>_xlfn.IFERROR(IF(D42&lt;317,(D42-MIN($C42:$AG42))/(317-MIN($C42:$AG42))*$AI42,IF(D42&gt;337,(D42-MAX($C42:$AG42))/(337-MAX($C42:$AG42))*$AI42,6)),"-")</f>
        <v>0</v>
      </c>
      <c r="AL42" s="86">
        <f>_xlfn.IFERROR(IF(E42&lt;317,(E42-MIN($C42:$AG42))/(317-MIN($C42:$AG42))*$AI42,IF(E42&gt;337,(E42-MAX($C42:$AG42))/(337-MAX($C42:$AG42))*$AI42,6)),"-")</f>
        <v>6</v>
      </c>
      <c r="AM42" s="86">
        <f>_xlfn.IFERROR(IF(F42&lt;317,(F42-MIN($C42:$AG42))/(317-MIN($C42:$AG42))*$AI42,IF(F42&gt;337,(F42-MAX($C42:$AG42))/(337-MAX($C42:$AG42))*$AI42,6)),"-")</f>
        <v>3.9095275522370176</v>
      </c>
      <c r="AN42" s="89">
        <f>_xlfn.IFERROR(IF(G42&lt;317,(G42-MIN($C42:$AG42))/(317-MIN($C42:$AG42))*$AI42,IF(G42&gt;337,(G42-MAX($C42:$AG42))/(337-MAX($C42:$AG42))*$AI42,6)),"-")</f>
        <v>5.739603384998635</v>
      </c>
      <c r="AO42" s="89">
        <f>_xlfn.IFERROR(IF(H42&lt;317,(H42-MIN($C42:$AG42))/(317-MIN($C42:$AG42))*$AI42,IF(H42&gt;337,(H42-MAX($C42:$AG42))/(337-MAX($C42:$AG42))*$AI42,6)),"-")</f>
        <v>5.54880963878694</v>
      </c>
      <c r="AP42" s="89">
        <f>_xlfn.IFERROR(IF(I42&lt;317,(I42-MIN($C42:$AG42))/(317-MIN($C42:$AG42))*$AI42,IF(I42&gt;337,(I42-MAX($C42:$AG42))/(337-MAX($C42:$AG42))*$AI42,6)),"-")</f>
        <v>5.304132159068958</v>
      </c>
      <c r="AQ42" s="89">
        <f>_xlfn.IFERROR(IF(J42&lt;317,(J42-MIN($C42:$AG42))/(317-MIN($C42:$AG42))*$AI42,IF(J42&gt;337,(J42-MAX($C42:$AG42))/(337-MAX($C42:$AG42))*$AI42,6)),"-")</f>
        <v>5.578475170455245</v>
      </c>
      <c r="AR42" s="89">
        <f>_xlfn.IFERROR(IF(K42&lt;317,(K42-MIN($C42:$AG42))/(317-MIN($C42:$AG42))*$AI42,IF(K42&gt;337,(K42-MAX($C42:$AG42))/(337-MAX($C42:$AG42))*$AI42,6)),"-")</f>
        <v>5.501811024855261</v>
      </c>
      <c r="AS42" s="92">
        <f>_xlfn.IFERROR(IF(L42&lt;317,(L42-MIN($C42:$AG42))/(317-MIN($C42:$AG42))*$AI42,IF(L42&gt;337,(L42-MAX($C42:$AG42))/(337-MAX($C42:$AG42))*$AI42,6)),"-")</f>
        <v>5.545676192554559</v>
      </c>
      <c r="AT42" s="92">
        <f>_xlfn.IFERROR(IF(M42&lt;317,(M42-MIN($C42:$AG42))/(317-MIN($C42:$AG42))*$AI42,IF(M42&gt;337,(M42-MAX($C42:$AG42))/(337-MAX($C42:$AG42))*$AI42,6)),"-")</f>
        <v>6</v>
      </c>
      <c r="AU42" s="92">
        <f>_xlfn.IFERROR(IF(N42&lt;317,(N42-MIN($C42:$AG42))/(317-MIN($C42:$AG42))*$AI42,IF(N42&gt;337,(N42-MAX($C42:$AG42))/(337-MAX($C42:$AG42))*$AI42,6)),"-")</f>
        <v>3.4801187946687278</v>
      </c>
      <c r="AV42" s="95">
        <f>_xlfn.IFERROR(IF(O42&lt;317,(O42-MIN($C42:$AG42))/(317-MIN($C42:$AG42))*$AI42,IF(O42&gt;337,(O42-MAX($C42:$AG42))/(337-MAX($C42:$AG42))*$AI42,6)),"-")</f>
        <v>1.8790062554791136</v>
      </c>
      <c r="AW42" s="95">
        <f>_xlfn.IFERROR(IF(P42&lt;317,(P42-MIN($C42:$AG42))/(317-MIN($C42:$AG42))*$AI42,IF(P42&gt;337,(P42-MAX($C42:$AG42))/(337-MAX($C42:$AG42))*$AI42,6)),"-")</f>
        <v>6</v>
      </c>
      <c r="AX42" s="95">
        <f>_xlfn.IFERROR(IF(Q42&lt;317,(Q42-MIN($C42:$AG42))/(317-MIN($C42:$AG42))*$AI42,IF(Q42&gt;337,(Q42-MAX($C42:$AG42))/(337-MAX($C42:$AG42))*$AI42,6)),"-")</f>
        <v>3.5574657137338224</v>
      </c>
      <c r="AY42" s="95">
        <f>_xlfn.IFERROR(IF(R42&lt;317,(R42-MIN($C42:$AG42))/(317-MIN($C42:$AG42))*$AI42,IF(R42&gt;337,(R42-MAX($C42:$AG42))/(337-MAX($C42:$AG42))*$AI42,6)),"-")</f>
        <v>1.3931089434035164</v>
      </c>
      <c r="AZ42" s="95">
        <f>_xlfn.IFERROR(IF(S42&lt;317,(S42-MIN($C42:$AG42))/(317-MIN($C42:$AG42))*$AI42,IF(S42&gt;337,(S42-MAX($C42:$AG42))/(337-MAX($C42:$AG42))*$AI42,6)),"-")</f>
        <v>5.898227738072242</v>
      </c>
      <c r="BA42" s="95">
        <f>_xlfn.IFERROR(IF(T42&lt;317,(T42-MIN($C42:$AG42))/(317-MIN($C42:$AG42))*$AI42,IF(T42&gt;337,(T42-MAX($C42:$AG42))/(337-MAX($C42:$AG42))*$AI42,6)),"-")</f>
        <v>0.2012426759384443</v>
      </c>
      <c r="BB42" s="95">
        <f>_xlfn.IFERROR(IF(U42&lt;317,(U42-MIN($C42:$AG42))/(317-MIN($C42:$AG42))*$AI42,IF(U42&gt;337,(U42-MAX($C42:$AG42))/(337-MAX($C42:$AG42))*$AI42,6)),"-")</f>
        <v>5.7448908634344225</v>
      </c>
      <c r="BC42" s="95">
        <f>_xlfn.IFERROR(IF(V42&lt;317,(V42-MIN($C42:$AG42))/(317-MIN($C42:$AG42))*$AI42,IF(V42&gt;337,(V42-MAX($C42:$AG42))/(337-MAX($C42:$AG42))*$AI42,6)),"-")</f>
        <v>3.9034914042881974</v>
      </c>
      <c r="BD42" s="95">
        <f>_xlfn.IFERROR(IF(W42&lt;317,(W42-MIN($C42:$AG42))/(317-MIN($C42:$AG42))*$AI42,IF(W42&gt;337,(W42-MAX($C42:$AG42))/(337-MAX($C42:$AG42))*$AI42,6)),"-")</f>
        <v>6</v>
      </c>
      <c r="BE42" s="95">
        <f>_xlfn.IFERROR(IF(X42&lt;317,(X42-MIN($C42:$AG42))/(317-MIN($C42:$AG42))*$AI42,IF(X42&gt;337,(X42-MAX($C42:$AG42))/(337-MAX($C42:$AG42))*$AI42,6)),"-")</f>
        <v>6</v>
      </c>
      <c r="BF42" s="95">
        <f>_xlfn.IFERROR(IF(Y42&lt;317,(Y42-MIN($C42:$AG42))/(317-MIN($C42:$AG42))*$AI42,IF(Y42&gt;337,(Y42-MAX($C42:$AG42))/(337-MAX($C42:$AG42))*$AI42,6)),"-")</f>
        <v>6</v>
      </c>
      <c r="BG42" s="95">
        <f>_xlfn.IFERROR(IF(Z42&lt;317,(Z42-MIN($C42:$AG42))/(317-MIN($C42:$AG42))*$AI42,IF(Z42&gt;337,(Z42-MAX($C42:$AG42))/(337-MAX($C42:$AG42))*$AI42,6)),"-")</f>
        <v>3.6388835232760286</v>
      </c>
      <c r="BH42" s="95">
        <f>_xlfn.IFERROR(IF(AA42&lt;317,(AA42-MIN($C42:$AG42))/(317-MIN($C42:$AG42))*$AI42,IF(AA42&gt;337,(AA42-MAX($C42:$AG42))/(337-MAX($C42:$AG42))*$AI42,6)),"-")</f>
        <v>3.0758880317607744</v>
      </c>
      <c r="BI42" s="95">
        <f>_xlfn.IFERROR(IF(AB42&lt;317,(AB42-MIN($C42:$AG42))/(317-MIN($C42:$AG42))*$AI42,IF(AB42&gt;337,(AB42-MAX($C42:$AG42))/(337-MAX($C42:$AG42))*$AI42,6)),"-")</f>
        <v>5.66528233854871</v>
      </c>
      <c r="BJ42" s="95">
        <f>_xlfn.IFERROR(IF(AC42&lt;317,(AC42-MIN($C42:$AG42))/(317-MIN($C42:$AG42))*$AI42,IF(AC42&gt;337,(AC42-MAX($C42:$AG42))/(337-MAX($C42:$AG42))*$AI42,6)),"-")</f>
        <v>6</v>
      </c>
      <c r="BK42" s="95">
        <f>_xlfn.IFERROR(IF(AD42&lt;317,(AD42-MIN($C42:$AG42))/(317-MIN($C42:$AG42))*$AI42,IF(AD42&gt;337,(AD42-MAX($C42:$AG42))/(337-MAX($C42:$AG42))*$AI42,6)),"-")</f>
        <v>2.8543119040511353</v>
      </c>
      <c r="BL42" s="98">
        <f>_xlfn.IFERROR(IF(AE42&lt;317,(AE42-MIN($C42:$AG42))/(317-MIN($C42:$AG42))*$AI42,IF(AE42&gt;337,(AE42-MAX($C42:$AG42))/(337-MAX($C42:$AG42))*$AI42,6)),"-")</f>
        <v>5.19930342498915</v>
      </c>
      <c r="BM42" s="98">
        <f>_xlfn.IFERROR(IF(AF42&lt;317,(AF42-MIN($C42:$AG42))/(317-MIN($C42:$AG42))*$AI42,IF(AF42&gt;337,(AF42-MAX($C42:$AG42))/(337-MAX($C42:$AG42))*$AI42,6)),"-")</f>
        <v>6</v>
      </c>
      <c r="BN42" s="98">
        <f>_xlfn.IFERROR(IF(AG42&lt;317,(AG42-MIN($C42:$AG42))/(317-MIN($C42:$AG42))*$AI42,IF(AG42&gt;337,(AG42-MAX($C42:$AG42))/(337-MAX($C42:$AG42))*$AI42,6)),"-")</f>
        <v>0</v>
      </c>
      <c r="BQ42" s="6"/>
      <c r="BR42" s="6"/>
      <c r="BS42" s="6"/>
      <c r="BT42" s="6"/>
      <c r="BU42" s="6"/>
    </row>
    <row r="43" spans="1:73" ht="15.75">
      <c r="A43" s="8" t="s">
        <v>106</v>
      </c>
      <c r="B43" s="29"/>
      <c r="C43" s="46">
        <v>96.37931034482759</v>
      </c>
      <c r="D43" s="42">
        <v>85.54913294797687</v>
      </c>
      <c r="E43" s="42">
        <v>97.5093399750934</v>
      </c>
      <c r="F43" s="42">
        <v>83.05084745762711</v>
      </c>
      <c r="G43" s="50">
        <v>100</v>
      </c>
      <c r="H43" s="50">
        <v>70.87378640776699</v>
      </c>
      <c r="I43" s="50">
        <v>93.97590361445783</v>
      </c>
      <c r="J43" s="50">
        <v>92.2279792746114</v>
      </c>
      <c r="K43" s="50">
        <v>92.1875</v>
      </c>
      <c r="L43" s="57">
        <v>100</v>
      </c>
      <c r="M43" s="57">
        <v>71.42857142857143</v>
      </c>
      <c r="N43" s="57">
        <v>62.5</v>
      </c>
      <c r="O43" s="65">
        <v>100</v>
      </c>
      <c r="P43" s="65">
        <v>100</v>
      </c>
      <c r="Q43" s="65">
        <v>100</v>
      </c>
      <c r="R43" s="65">
        <v>33.333333333333336</v>
      </c>
      <c r="S43" s="65">
        <v>76.66666666666666</v>
      </c>
      <c r="T43" s="65">
        <v>72.22222222222223</v>
      </c>
      <c r="U43" s="65">
        <v>93.0232558139535</v>
      </c>
      <c r="V43" s="65">
        <v>89.28571428571429</v>
      </c>
      <c r="W43" s="65">
        <v>100</v>
      </c>
      <c r="X43" s="65">
        <v>92</v>
      </c>
      <c r="Y43" s="65">
        <v>72.58064516129032</v>
      </c>
      <c r="Z43" s="65">
        <v>100</v>
      </c>
      <c r="AA43" s="65">
        <v>100</v>
      </c>
      <c r="AB43" s="65">
        <v>66.66666666666667</v>
      </c>
      <c r="AC43" s="65">
        <v>100</v>
      </c>
      <c r="AD43" s="65">
        <v>65</v>
      </c>
      <c r="AE43" s="77">
        <v>80.24</v>
      </c>
      <c r="AF43" s="77">
        <v>91.59090909090908</v>
      </c>
      <c r="AG43" s="83">
        <v>98.32214765100672</v>
      </c>
      <c r="AH43" s="23" t="s">
        <v>59</v>
      </c>
      <c r="AI43" s="15">
        <v>7</v>
      </c>
      <c r="AJ43" s="86">
        <f>_xlfn.IFERROR(IF($AH43="+",(C43-MIN($C43:$AG43))/(MAX($C43:$AG43)-MIN($C43:$AG43)),(C43-MAX($C43:$AG43))/(MIN($C43:$AG43)-MAX($C43:$AG43)))*$AI43,"-")</f>
        <v>6.619827586206897</v>
      </c>
      <c r="AK43" s="86">
        <f>_xlfn.IFERROR(IF($AH43="+",(D43-MIN($C43:$AG43))/(MAX($C43:$AG43)-MIN($C43:$AG43)),(D43-MAX($C43:$AG43))/(MIN($C43:$AG43)-MAX($C43:$AG43)))*$AI43,"-")</f>
        <v>5.482658959537573</v>
      </c>
      <c r="AL43" s="86">
        <f>_xlfn.IFERROR(IF($AH43="+",(E43-MIN($C43:$AG43))/(MAX($C43:$AG43)-MIN($C43:$AG43)),(E43-MAX($C43:$AG43))/(MIN($C43:$AG43)-MAX($C43:$AG43)))*$AI43,"-")</f>
        <v>6.738480697384809</v>
      </c>
      <c r="AM43" s="86">
        <f>_xlfn.IFERROR(IF($AH43="+",(F43-MIN($C43:$AG43))/(MAX($C43:$AG43)-MIN($C43:$AG43)),(F43-MAX($C43:$AG43))/(MIN($C43:$AG43)-MAX($C43:$AG43)))*$AI43,"-")</f>
        <v>5.220338983050848</v>
      </c>
      <c r="AN43" s="89">
        <f>_xlfn.IFERROR(IF($AH43="+",(G43-MIN($C43:$AG43))/(MAX($C43:$AG43)-MIN($C43:$AG43)),(G43-MAX($C43:$AG43))/(MIN($C43:$AG43)-MAX($C43:$AG43)))*$AI43,"-")</f>
        <v>7</v>
      </c>
      <c r="AO43" s="89">
        <f>_xlfn.IFERROR(IF($AH43="+",(H43-MIN($C43:$AG43))/(MAX($C43:$AG43)-MIN($C43:$AG43)),(H43-MAX($C43:$AG43))/(MIN($C43:$AG43)-MAX($C43:$AG43)))*$AI43,"-")</f>
        <v>3.941747572815534</v>
      </c>
      <c r="AP43" s="89">
        <f>_xlfn.IFERROR(IF($AH43="+",(I43-MIN($C43:$AG43))/(MAX($C43:$AG43)-MIN($C43:$AG43)),(I43-MAX($C43:$AG43))/(MIN($C43:$AG43)-MAX($C43:$AG43)))*$AI43,"-")</f>
        <v>6.367469879518073</v>
      </c>
      <c r="AQ43" s="89">
        <f>_xlfn.IFERROR(IF($AH43="+",(J43-MIN($C43:$AG43))/(MAX($C43:$AG43)-MIN($C43:$AG43)),(J43-MAX($C43:$AG43))/(MIN($C43:$AG43)-MAX($C43:$AG43)))*$AI43,"-")</f>
        <v>6.1839378238341975</v>
      </c>
      <c r="AR43" s="89">
        <f>_xlfn.IFERROR(IF($AH43="+",(K43-MIN($C43:$AG43))/(MAX($C43:$AG43)-MIN($C43:$AG43)),(K43-MAX($C43:$AG43))/(MIN($C43:$AG43)-MAX($C43:$AG43)))*$AI43,"-")</f>
        <v>6.179687500000001</v>
      </c>
      <c r="AS43" s="92">
        <f>_xlfn.IFERROR(IF($AH43="+",(L43-MIN($C43:$AG43))/(MAX($C43:$AG43)-MIN($C43:$AG43)),(L43-MAX($C43:$AG43))/(MIN($C43:$AG43)-MAX($C43:$AG43)))*$AI43,"-")</f>
        <v>7</v>
      </c>
      <c r="AT43" s="92">
        <f>_xlfn.IFERROR(IF($AH43="+",(M43-MIN($C43:$AG43))/(MAX($C43:$AG43)-MIN($C43:$AG43)),(M43-MAX($C43:$AG43))/(MIN($C43:$AG43)-MAX($C43:$AG43)))*$AI43,"-")</f>
        <v>4.000000000000001</v>
      </c>
      <c r="AU43" s="92">
        <f>_xlfn.IFERROR(IF($AH43="+",(N43-MIN($C43:$AG43))/(MAX($C43:$AG43)-MIN($C43:$AG43)),(N43-MAX($C43:$AG43))/(MIN($C43:$AG43)-MAX($C43:$AG43)))*$AI43,"-")</f>
        <v>3.0625</v>
      </c>
      <c r="AV43" s="95">
        <f>_xlfn.IFERROR(IF($AH47="+",(O47-MIN($C47:$AG47))/(MAX($C47:$AG47)-MIN($C47:$AG47)),(O47-MAX($C47:$AG47))/(MIN($C47:$AG47)-MAX($C47:$AG47)))*$AI47,"-")</f>
        <v>0.777777777777778</v>
      </c>
      <c r="AW43" s="95">
        <f>_xlfn.IFERROR(IF($AH47="+",(P47-MIN($C47:$AG47))/(MAX($C47:$AG47)-MIN($C47:$AG47)),(P47-MAX($C47:$AG47))/(MIN($C47:$AG47)-MAX($C47:$AG47)))*$AI47,"-")</f>
        <v>5.526315789473684</v>
      </c>
      <c r="AX43" s="95">
        <f>_xlfn.IFERROR(IF($AH47="+",(Q47-MIN($C47:$AG47))/(MAX($C47:$AG47)-MIN($C47:$AG47)),(Q47-MAX($C47:$AG47))/(MIN($C47:$AG47)-MAX($C47:$AG47)))*$AI47,"-")</f>
        <v>2.333333333333333</v>
      </c>
      <c r="AY43" s="95">
        <f>_xlfn.IFERROR(IF($AH47="+",(R47-MIN($C47:$AG47))/(MAX($C47:$AG47)-MIN($C47:$AG47)),(R47-MAX($C47:$AG47))/(MIN($C47:$AG47)-MAX($C47:$AG47)))*$AI47,"-")</f>
        <v>5.782608695652173</v>
      </c>
      <c r="AZ43" s="95">
        <f>_xlfn.IFERROR(IF($AH47="+",(S47-MIN($C47:$AG47))/(MAX($C47:$AG47)-MIN($C47:$AG47)),(S47-MAX($C47:$AG47))/(MIN($C47:$AG47)-MAX($C47:$AG47)))*$AI47,"-")</f>
        <v>3.5</v>
      </c>
      <c r="BA43" s="95">
        <f>_xlfn.IFERROR(IF($AH47="+",(T47-MIN($C47:$AG47))/(MAX($C47:$AG47)-MIN($C47:$AG47)),(T47-MAX($C47:$AG47))/(MIN($C47:$AG47)-MAX($C47:$AG47)))*$AI47,"-")</f>
        <v>7</v>
      </c>
      <c r="BB43" s="95">
        <f>_xlfn.IFERROR(IF($AH47="+",(U47-MIN($C47:$AG47))/(MAX($C47:$AG47)-MIN($C47:$AG47)),(U47-MAX($C47:$AG47))/(MIN($C47:$AG47)-MAX($C47:$AG47)))*$AI47,"-")</f>
        <v>0</v>
      </c>
      <c r="BC43" s="95">
        <f>_xlfn.IFERROR(IF($AH47="+",(V47-MIN($C47:$AG47))/(MAX($C47:$AG47)-MIN($C47:$AG47)),(V47-MAX($C47:$AG47))/(MIN($C47:$AG47)-MAX($C47:$AG47)))*$AI47,"-")</f>
        <v>4.846153846153846</v>
      </c>
      <c r="BD43" s="95">
        <f>_xlfn.IFERROR(IF($AH47="+",(W47-MIN($C47:$AG47))/(MAX($C47:$AG47)-MIN($C47:$AG47)),(W47-MAX($C47:$AG47))/(MIN($C47:$AG47)-MAX($C47:$AG47)))*$AI47,"-")</f>
        <v>3.7058823529411766</v>
      </c>
      <c r="BE43" s="95">
        <f>_xlfn.IFERROR(IF($AH47="+",(X47-MIN($C47:$AG47))/(MAX($C47:$AG47)-MIN($C47:$AG47)),(X47-MAX($C47:$AG47))/(MIN($C47:$AG47)-MAX($C47:$AG47)))*$AI47,"-")</f>
        <v>7</v>
      </c>
      <c r="BF43" s="95">
        <f>_xlfn.IFERROR(IF($AH47="+",(Y47-MIN($C47:$AG47))/(MAX($C47:$AG47)-MIN($C47:$AG47)),(Y47-MAX($C47:$AG47))/(MIN($C47:$AG47)-MAX($C47:$AG47)))*$AI47,"-")</f>
        <v>5.923076923076923</v>
      </c>
      <c r="BG43" s="95">
        <f>_xlfn.IFERROR(IF($AH47="+",(Z47-MIN($C47:$AG47))/(MAX($C47:$AG47)-MIN($C47:$AG47)),(Z47-MAX($C47:$AG47))/(MIN($C47:$AG47)-MAX($C47:$AG47)))*$AI47,"-")</f>
        <v>7</v>
      </c>
      <c r="BH43" s="95">
        <f>_xlfn.IFERROR(IF($AH47="+",(AA47-MIN($C47:$AG47))/(MAX($C47:$AG47)-MIN($C47:$AG47)),(AA47-MAX($C47:$AG47))/(MIN($C47:$AG47)-MAX($C47:$AG47)))*$AI47,"-")</f>
        <v>7</v>
      </c>
      <c r="BI43" s="95">
        <f>_xlfn.IFERROR(IF($AH47="+",(AB47-MIN($C47:$AG47))/(MAX($C47:$AG47)-MIN($C47:$AG47)),(AB47-MAX($C47:$AG47))/(MIN($C47:$AG47)-MAX($C47:$AG47)))*$AI47,"-")</f>
        <v>7</v>
      </c>
      <c r="BJ43" s="95">
        <f>_xlfn.IFERROR(IF($AH47="+",(AC47-MIN($C47:$AG47))/(MAX($C47:$AG47)-MIN($C47:$AG47)),(AC47-MAX($C47:$AG47))/(MIN($C47:$AG47)-MAX($C47:$AG47)))*$AI47,"-")</f>
        <v>0</v>
      </c>
      <c r="BK43" s="95">
        <f>_xlfn.IFERROR(IF($AH47="+",(AD47-MIN($C47:$AG47))/(MAX($C47:$AG47)-MIN($C47:$AG47)),(AD47-MAX($C47:$AG47))/(MIN($C47:$AG47)-MAX($C47:$AG47)))*$AI47,"-")</f>
        <v>7</v>
      </c>
      <c r="BL43" s="98">
        <f>_xlfn.IFERROR(IF($AH43="+",(AE43-MIN($C43:$AG43))/(MAX($C43:$AG43)-MIN($C43:$AG43)),(AE43-MAX($C43:$AG43))/(MIN($C43:$AG43)-MAX($C43:$AG43)))*$AI43,"-")</f>
        <v>4.9252</v>
      </c>
      <c r="BM43" s="98">
        <f>_xlfn.IFERROR(IF($AH43="+",(AF43-MIN($C43:$AG43))/(MAX($C43:$AG43)-MIN($C43:$AG43)),(AF43-MAX($C43:$AG43))/(MIN($C43:$AG43)-MAX($C43:$AG43)))*$AI43,"-")</f>
        <v>6.117045454545454</v>
      </c>
      <c r="BN43" s="98">
        <f>_xlfn.IFERROR(IF($AH43="+",(AG43-MIN($C43:$AG43))/(MAX($C43:$AG43)-MIN($C43:$AG43)),(AG43-MAX($C43:$AG43))/(MIN($C43:$AG43)-MAX($C43:$AG43)))*$AI43,"-")</f>
        <v>6.823825503355707</v>
      </c>
      <c r="BQ43" s="6"/>
      <c r="BR43" s="6"/>
      <c r="BS43" s="6"/>
      <c r="BT43" s="6"/>
      <c r="BU43" s="6"/>
    </row>
    <row r="44" spans="1:73" ht="30">
      <c r="A44" s="8" t="s">
        <v>107</v>
      </c>
      <c r="B44" s="29"/>
      <c r="C44" s="46">
        <v>100</v>
      </c>
      <c r="D44" s="42">
        <v>80.53322048243759</v>
      </c>
      <c r="E44" s="42">
        <v>98.79459980713597</v>
      </c>
      <c r="F44" s="42">
        <v>97.6</v>
      </c>
      <c r="G44" s="50">
        <v>100</v>
      </c>
      <c r="H44" s="50">
        <v>76.92307692307692</v>
      </c>
      <c r="I44" s="50">
        <v>99.80952380952381</v>
      </c>
      <c r="J44" s="50">
        <v>100</v>
      </c>
      <c r="K44" s="50">
        <v>99.54853273137698</v>
      </c>
      <c r="L44" s="57">
        <v>100</v>
      </c>
      <c r="M44" s="57">
        <v>96.38554216867469</v>
      </c>
      <c r="N44" s="57">
        <v>96</v>
      </c>
      <c r="O44" s="65">
        <v>100</v>
      </c>
      <c r="P44" s="65">
        <v>100</v>
      </c>
      <c r="Q44" s="65">
        <v>95.45454545454545</v>
      </c>
      <c r="R44" s="65">
        <v>81.25</v>
      </c>
      <c r="S44" s="65">
        <v>100</v>
      </c>
      <c r="T44" s="65">
        <v>84.12698412698413</v>
      </c>
      <c r="U44" s="65">
        <v>100</v>
      </c>
      <c r="V44" s="65">
        <v>100</v>
      </c>
      <c r="W44" s="65">
        <v>100</v>
      </c>
      <c r="X44" s="65">
        <v>81.13207547169812</v>
      </c>
      <c r="Y44" s="65">
        <v>91.06382978723404</v>
      </c>
      <c r="Z44" s="65">
        <v>100</v>
      </c>
      <c r="AA44" s="65">
        <v>100</v>
      </c>
      <c r="AB44" s="65">
        <v>100</v>
      </c>
      <c r="AC44" s="65">
        <v>100</v>
      </c>
      <c r="AD44" s="65">
        <v>70.58823529411765</v>
      </c>
      <c r="AE44" s="77">
        <v>84.19475655430712</v>
      </c>
      <c r="AF44" s="77">
        <v>86.80203045685279</v>
      </c>
      <c r="AG44" s="83">
        <v>100</v>
      </c>
      <c r="AH44" s="23" t="s">
        <v>59</v>
      </c>
      <c r="AI44" s="15">
        <v>7</v>
      </c>
      <c r="AJ44" s="86">
        <f>_xlfn.IFERROR(IF($AH44="+",(C44-MIN($C44:$AG44))/(MAX($C44:$AG44)-MIN($C44:$AG44)),(C44-MAX($C44:$AG44))/(MIN($C44:$AG44)-MAX($C44:$AG44)))*$AI44,"-")</f>
        <v>7</v>
      </c>
      <c r="AK44" s="86">
        <f>_xlfn.IFERROR(IF($AH44="+",(D44-MIN($C44:$AG44))/(MAX($C44:$AG44)-MIN($C44:$AG44)),(D44-MAX($C44:$AG44))/(MIN($C44:$AG44)-MAX($C44:$AG44)))*$AI44,"-")</f>
        <v>2.3669064748201443</v>
      </c>
      <c r="AL44" s="86">
        <f>_xlfn.IFERROR(IF($AH44="+",(E44-MIN($C44:$AG44))/(MAX($C44:$AG44)-MIN($C44:$AG44)),(E44-MAX($C44:$AG44))/(MIN($C44:$AG44)-MAX($C44:$AG44)))*$AI44,"-")</f>
        <v>6.713114754098361</v>
      </c>
      <c r="AM44" s="86">
        <f>_xlfn.IFERROR(IF($AH44="+",(F44-MIN($C44:$AG44))/(MAX($C44:$AG44)-MIN($C44:$AG44)),(F44-MAX($C44:$AG44))/(MIN($C44:$AG44)-MAX($C44:$AG44)))*$AI44,"-")</f>
        <v>6.428799999999998</v>
      </c>
      <c r="AN44" s="89">
        <f>_xlfn.IFERROR(IF($AH44="+",(G44-MIN($C44:$AG44))/(MAX($C44:$AG44)-MIN($C44:$AG44)),(G44-MAX($C44:$AG44))/(MIN($C44:$AG44)-MAX($C44:$AG44)))*$AI44,"-")</f>
        <v>7</v>
      </c>
      <c r="AO44" s="89">
        <f>_xlfn.IFERROR(IF($AH44="+",(H44-MIN($C44:$AG44))/(MAX($C44:$AG44)-MIN($C44:$AG44)),(H44-MAX($C44:$AG44))/(MIN($C44:$AG44)-MAX($C44:$AG44)))*$AI44,"-")</f>
        <v>1.507692307692306</v>
      </c>
      <c r="AP44" s="89">
        <f>_xlfn.IFERROR(IF($AH44="+",(I44-MIN($C44:$AG44))/(MAX($C44:$AG44)-MIN($C44:$AG44)),(I44-MAX($C44:$AG44))/(MIN($C44:$AG44)-MAX($C44:$AG44)))*$AI44,"-")</f>
        <v>6.954666666666667</v>
      </c>
      <c r="AQ44" s="89">
        <f>_xlfn.IFERROR(IF($AH44="+",(J44-MIN($C44:$AG44))/(MAX($C44:$AG44)-MIN($C44:$AG44)),(J44-MAX($C44:$AG44))/(MIN($C44:$AG44)-MAX($C44:$AG44)))*$AI44,"-")</f>
        <v>7</v>
      </c>
      <c r="AR44" s="89">
        <f>_xlfn.IFERROR(IF($AH44="+",(K44-MIN($C44:$AG44))/(MAX($C44:$AG44)-MIN($C44:$AG44)),(K44-MAX($C44:$AG44))/(MIN($C44:$AG44)-MAX($C44:$AG44)))*$AI44,"-")</f>
        <v>6.892550790067721</v>
      </c>
      <c r="AS44" s="92">
        <f>_xlfn.IFERROR(IF($AH44="+",(L44-MIN($C44:$AG44))/(MAX($C44:$AG44)-MIN($C44:$AG44)),(L44-MAX($C44:$AG44))/(MIN($C44:$AG44)-MAX($C44:$AG44)))*$AI44,"-")</f>
        <v>7</v>
      </c>
      <c r="AT44" s="92">
        <f>_xlfn.IFERROR(IF($AH44="+",(M44-MIN($C44:$AG44))/(MAX($C44:$AG44)-MIN($C44:$AG44)),(M44-MAX($C44:$AG44))/(MIN($C44:$AG44)-MAX($C44:$AG44)))*$AI44,"-")</f>
        <v>6.139759036144576</v>
      </c>
      <c r="AU44" s="92">
        <f>_xlfn.IFERROR(IF($AH44="+",(N44-MIN($C44:$AG44))/(MAX($C44:$AG44)-MIN($C44:$AG44)),(N44-MAX($C44:$AG44))/(MIN($C44:$AG44)-MAX($C44:$AG44)))*$AI44,"-")</f>
        <v>6.048</v>
      </c>
      <c r="AV44" s="95">
        <f>_xlfn.IFERROR(IF($AH44="+",(O44-MIN($C44:$AG44))/(MAX($C44:$AG44)-MIN($C44:$AG44)),(O44-MAX($C44:$AG44))/(MIN($C44:$AG44)-MAX($C44:$AG44)))*$AI44,"-")</f>
        <v>7</v>
      </c>
      <c r="AW44" s="95">
        <f>_xlfn.IFERROR(IF($AH44="+",(P44-MIN($C44:$AG44))/(MAX($C44:$AG44)-MIN($C44:$AG44)),(P44-MAX($C44:$AG44))/(MIN($C44:$AG44)-MAX($C44:$AG44)))*$AI44,"-")</f>
        <v>7</v>
      </c>
      <c r="AX44" s="95">
        <f>_xlfn.IFERROR(IF($AH44="+",(Q44-MIN($C44:$AG44))/(MAX($C44:$AG44)-MIN($C44:$AG44)),(Q44-MAX($C44:$AG44))/(MIN($C44:$AG44)-MAX($C44:$AG44)))*$AI44,"-")</f>
        <v>5.918181818181817</v>
      </c>
      <c r="AY44" s="95">
        <f>_xlfn.IFERROR(IF($AH44="+",(R44-MIN($C44:$AG44))/(MAX($C44:$AG44)-MIN($C44:$AG44)),(R44-MAX($C44:$AG44))/(MIN($C44:$AG44)-MAX($C44:$AG44)))*$AI44,"-")</f>
        <v>2.537499999999999</v>
      </c>
      <c r="AZ44" s="95">
        <f>_xlfn.IFERROR(IF($AH44="+",(S44-MIN($C44:$AG44))/(MAX($C44:$AG44)-MIN($C44:$AG44)),(S44-MAX($C44:$AG44))/(MIN($C44:$AG44)-MAX($C44:$AG44)))*$AI44,"-")</f>
        <v>7</v>
      </c>
      <c r="BA44" s="95">
        <f>_xlfn.IFERROR(IF($AH44="+",(T44-MIN($C44:$AG44))/(MAX($C44:$AG44)-MIN($C44:$AG44)),(T44-MAX($C44:$AG44))/(MIN($C44:$AG44)-MAX($C44:$AG44)))*$AI44,"-")</f>
        <v>3.2222222222222214</v>
      </c>
      <c r="BB44" s="95">
        <f>_xlfn.IFERROR(IF($AH44="+",(U44-MIN($C44:$AG44))/(MAX($C44:$AG44)-MIN($C44:$AG44)),(U44-MAX($C44:$AG44))/(MIN($C44:$AG44)-MAX($C44:$AG44)))*$AI44,"-")</f>
        <v>7</v>
      </c>
      <c r="BC44" s="95">
        <f>_xlfn.IFERROR(IF($AH44="+",(V44-MIN($C44:$AG44))/(MAX($C44:$AG44)-MIN($C44:$AG44)),(V44-MAX($C44:$AG44))/(MIN($C44:$AG44)-MAX($C44:$AG44)))*$AI44,"-")</f>
        <v>7</v>
      </c>
      <c r="BD44" s="95">
        <f>_xlfn.IFERROR(IF($AH44="+",(W44-MIN($C44:$AG44))/(MAX($C44:$AG44)-MIN($C44:$AG44)),(W44-MAX($C44:$AG44))/(MIN($C44:$AG44)-MAX($C44:$AG44)))*$AI44,"-")</f>
        <v>7</v>
      </c>
      <c r="BE44" s="95">
        <f>_xlfn.IFERROR(IF($AH44="+",(X44-MIN($C44:$AG44))/(MAX($C44:$AG44)-MIN($C44:$AG44)),(X44-MAX($C44:$AG44))/(MIN($C44:$AG44)-MAX($C44:$AG44)))*$AI44,"-")</f>
        <v>2.5094339622641506</v>
      </c>
      <c r="BF44" s="95">
        <f>_xlfn.IFERROR(IF($AH44="+",(Y44-MIN($C44:$AG44))/(MAX($C44:$AG44)-MIN($C44:$AG44)),(Y44-MAX($C44:$AG44))/(MIN($C44:$AG44)-MAX($C44:$AG44)))*$AI44,"-")</f>
        <v>4.873191489361702</v>
      </c>
      <c r="BG44" s="95">
        <f>_xlfn.IFERROR(IF($AH44="+",(Z44-MIN($C44:$AG44))/(MAX($C44:$AG44)-MIN($C44:$AG44)),(Z44-MAX($C44:$AG44))/(MIN($C44:$AG44)-MAX($C44:$AG44)))*$AI44,"-")</f>
        <v>7</v>
      </c>
      <c r="BH44" s="95">
        <f>_xlfn.IFERROR(IF($AH44="+",(AA44-MIN($C44:$AG44))/(MAX($C44:$AG44)-MIN($C44:$AG44)),(AA44-MAX($C44:$AG44))/(MIN($C44:$AG44)-MAX($C44:$AG44)))*$AI44,"-")</f>
        <v>7</v>
      </c>
      <c r="BI44" s="95">
        <f>_xlfn.IFERROR(IF($AH44="+",(AB44-MIN($C44:$AG44))/(MAX($C44:$AG44)-MIN($C44:$AG44)),(AB44-MAX($C44:$AG44))/(MIN($C44:$AG44)-MAX($C44:$AG44)))*$AI44,"-")</f>
        <v>7</v>
      </c>
      <c r="BJ44" s="95">
        <f>_xlfn.IFERROR(IF($AH44="+",(AC44-MIN($C44:$AG44))/(MAX($C44:$AG44)-MIN($C44:$AG44)),(AC44-MAX($C44:$AG44))/(MIN($C44:$AG44)-MAX($C44:$AG44)))*$AI44,"-")</f>
        <v>7</v>
      </c>
      <c r="BK44" s="95">
        <f>_xlfn.IFERROR(IF($AH44="+",(AD44-MIN($C44:$AG44))/(MAX($C44:$AG44)-MIN($C44:$AG44)),(AD44-MAX($C44:$AG44))/(MIN($C44:$AG44)-MAX($C44:$AG44)))*$AI44,"-")</f>
        <v>0</v>
      </c>
      <c r="BL44" s="98">
        <f>_xlfn.IFERROR(IF($AH44="+",(AE44-MIN($C44:$AG44))/(MAX($C44:$AG44)-MIN($C44:$AG44)),(AE44-MAX($C44:$AG44))/(MIN($C44:$AG44)-MAX($C44:$AG44)))*$AI44,"-")</f>
        <v>3.238352059925094</v>
      </c>
      <c r="BM44" s="98">
        <f>_xlfn.IFERROR(IF($AH44="+",(AF44-MIN($C44:$AG44))/(MAX($C44:$AG44)-MIN($C44:$AG44)),(AF44-MAX($C44:$AG44))/(MIN($C44:$AG44)-MAX($C44:$AG44)))*$AI44,"-")</f>
        <v>3.8588832487309634</v>
      </c>
      <c r="BN44" s="98">
        <f>_xlfn.IFERROR(IF($AH44="+",(AG44-MIN($C44:$AG44))/(MAX($C44:$AG44)-MIN($C44:$AG44)),(AG44-MAX($C44:$AG44))/(MIN($C44:$AG44)-MAX($C44:$AG44)))*$AI44,"-")</f>
        <v>7</v>
      </c>
      <c r="BQ44" s="6"/>
      <c r="BR44" s="6"/>
      <c r="BS44" s="6"/>
      <c r="BT44" s="6"/>
      <c r="BU44" s="6"/>
    </row>
    <row r="45" spans="1:73" ht="15.75">
      <c r="A45" s="8" t="s">
        <v>108</v>
      </c>
      <c r="B45" s="29"/>
      <c r="C45" s="46">
        <v>1.5190217391304348</v>
      </c>
      <c r="D45" s="42">
        <v>1.4509803921568627</v>
      </c>
      <c r="E45" s="42">
        <v>1.565</v>
      </c>
      <c r="F45" s="42">
        <v>1.53125</v>
      </c>
      <c r="G45" s="50">
        <v>1.4730769230769232</v>
      </c>
      <c r="H45" s="50">
        <v>1.4112903225806452</v>
      </c>
      <c r="I45" s="50">
        <v>1.9479166666666667</v>
      </c>
      <c r="J45" s="50">
        <v>1.775</v>
      </c>
      <c r="K45" s="50">
        <v>1.6845238095238095</v>
      </c>
      <c r="L45" s="57">
        <v>1.7380952380952381</v>
      </c>
      <c r="M45" s="57">
        <v>2.5</v>
      </c>
      <c r="N45" s="57">
        <v>2.5</v>
      </c>
      <c r="O45" s="65">
        <v>4.5</v>
      </c>
      <c r="P45" s="65">
        <v>4.75</v>
      </c>
      <c r="Q45" s="65">
        <v>5.75</v>
      </c>
      <c r="R45" s="65">
        <v>3</v>
      </c>
      <c r="S45" s="65">
        <v>1.125</v>
      </c>
      <c r="T45" s="65">
        <v>1.4</v>
      </c>
      <c r="U45" s="65">
        <v>2</v>
      </c>
      <c r="V45" s="65">
        <v>1.25</v>
      </c>
      <c r="W45" s="65">
        <v>3.75</v>
      </c>
      <c r="X45" s="65">
        <v>2.25</v>
      </c>
      <c r="Y45" s="65">
        <v>2.5714285714285716</v>
      </c>
      <c r="Z45" s="65">
        <v>1</v>
      </c>
      <c r="AA45" s="65">
        <v>3.125</v>
      </c>
      <c r="AB45" s="65">
        <v>1.5</v>
      </c>
      <c r="AC45" s="65">
        <v>1</v>
      </c>
      <c r="AD45" s="65">
        <v>1.6</v>
      </c>
      <c r="AE45" s="77">
        <v>1.7587719298245614</v>
      </c>
      <c r="AF45" s="77">
        <v>1.9166666666666667</v>
      </c>
      <c r="AG45" s="83">
        <v>1.3928571428571428</v>
      </c>
      <c r="AH45" s="22" t="s">
        <v>5</v>
      </c>
      <c r="AI45" s="15">
        <v>7</v>
      </c>
      <c r="AJ45" s="86">
        <f>_xlfn.IFERROR(IF($AH45="+",(C45-MIN($C45:$AG45))/(MAX($C45:$AG45)-MIN($C45:$AG45)),(C45-MAX($C45:$AG45))/(MIN($C45:$AG45)-MAX($C45:$AG45)))*$AI45,"-")</f>
        <v>6.2351258581235705</v>
      </c>
      <c r="AK45" s="86">
        <f>_xlfn.IFERROR(IF($AH45="+",(D45-MIN($C45:$AG45))/(MAX($C45:$AG45)-MIN($C45:$AG45)),(D45-MAX($C45:$AG45))/(MIN($C45:$AG45)-MAX($C45:$AG45)))*$AI45,"-")</f>
        <v>6.3353973168214655</v>
      </c>
      <c r="AL45" s="86">
        <f>_xlfn.IFERROR(IF($AH45="+",(E45-MIN($C45:$AG45))/(MAX($C45:$AG45)-MIN($C45:$AG45)),(E45-MAX($C45:$AG45))/(MIN($C45:$AG45)-MAX($C45:$AG45)))*$AI45,"-")</f>
        <v>6.167368421052632</v>
      </c>
      <c r="AM45" s="86">
        <f>_xlfn.IFERROR(IF($AH45="+",(F45-MIN($C45:$AG45))/(MAX($C45:$AG45)-MIN($C45:$AG45)),(F45-MAX($C45:$AG45))/(MIN($C45:$AG45)-MAX($C45:$AG45)))*$AI45,"-")</f>
        <v>6.217105263157895</v>
      </c>
      <c r="AN45" s="89">
        <f>_xlfn.IFERROR(IF($AH45="+",(G45-MIN($C45:$AG45))/(MAX($C45:$AG45)-MIN($C45:$AG45)),(G45-MAX($C45:$AG45))/(MIN($C45:$AG45)-MAX($C45:$AG45)))*$AI45,"-")</f>
        <v>6.302834008097166</v>
      </c>
      <c r="AO45" s="89">
        <f>_xlfn.IFERROR(IF($AH45="+",(H45-MIN($C45:$AG45))/(MAX($C45:$AG45)-MIN($C45:$AG45)),(H45-MAX($C45:$AG45))/(MIN($C45:$AG45)-MAX($C45:$AG45)))*$AI45,"-")</f>
        <v>6.393887945670628</v>
      </c>
      <c r="AP45" s="89">
        <f>_xlfn.IFERROR(IF($AH45="+",(I45-MIN($C45:$AG45))/(MAX($C45:$AG45)-MIN($C45:$AG45)),(I45-MAX($C45:$AG45))/(MIN($C45:$AG45)-MAX($C45:$AG45)))*$AI45,"-")</f>
        <v>5.603070175438597</v>
      </c>
      <c r="AQ45" s="89">
        <f>_xlfn.IFERROR(IF($AH45="+",(J45-MIN($C45:$AG45))/(MAX($C45:$AG45)-MIN($C45:$AG45)),(J45-MAX($C45:$AG45))/(MIN($C45:$AG45)-MAX($C45:$AG45)))*$AI45,"-")</f>
        <v>5.8578947368421055</v>
      </c>
      <c r="AR45" s="89">
        <f>_xlfn.IFERROR(IF($AH45="+",(K45-MIN($C45:$AG45))/(MAX($C45:$AG45)-MIN($C45:$AG45)),(K45-MAX($C45:$AG45))/(MIN($C45:$AG45)-MAX($C45:$AG45)))*$AI45,"-")</f>
        <v>5.991228070175439</v>
      </c>
      <c r="AS45" s="92">
        <f>_xlfn.IFERROR(IF($AH45="+",(L45-MIN($C45:$AG45))/(MAX($C45:$AG45)-MIN($C45:$AG45)),(L45-MAX($C45:$AG45))/(MIN($C45:$AG45)-MAX($C45:$AG45)))*$AI45,"-")</f>
        <v>5.912280701754386</v>
      </c>
      <c r="AT45" s="92">
        <f>_xlfn.IFERROR(IF($AH45="+",(M45-MIN($C45:$AG45))/(MAX($C45:$AG45)-MIN($C45:$AG45)),(M45-MAX($C45:$AG45))/(MIN($C45:$AG45)-MAX($C45:$AG45)))*$AI45,"-")</f>
        <v>4.7894736842105265</v>
      </c>
      <c r="AU45" s="92">
        <f>_xlfn.IFERROR(IF($AH45="+",(N45-MIN($C45:$AG45))/(MAX($C45:$AG45)-MIN($C45:$AG45)),(N45-MAX($C45:$AG45))/(MIN($C45:$AG45)-MAX($C45:$AG45)))*$AI45,"-")</f>
        <v>4.7894736842105265</v>
      </c>
      <c r="AV45" s="95">
        <f>_xlfn.IFERROR(IF($AH45="+",(O45-MIN($C45:$AG45))/(MAX($C45:$AG45)-MIN($C45:$AG45)),(O45-MAX($C45:$AG45))/(MIN($C45:$AG45)-MAX($C45:$AG45)))*$AI45,"-")</f>
        <v>1.8421052631578947</v>
      </c>
      <c r="AW45" s="95">
        <f>_xlfn.IFERROR(IF($AH45="+",(P45-MIN($C45:$AG45))/(MAX($C45:$AG45)-MIN($C45:$AG45)),(P45-MAX($C45:$AG45))/(MIN($C45:$AG45)-MAX($C45:$AG45)))*$AI45,"-")</f>
        <v>1.4736842105263157</v>
      </c>
      <c r="AX45" s="95">
        <f>_xlfn.IFERROR(IF($AH45="+",(Q45-MIN($C45:$AG45))/(MAX($C45:$AG45)-MIN($C45:$AG45)),(Q45-MAX($C45:$AG45))/(MIN($C45:$AG45)-MAX($C45:$AG45)))*$AI45,"-")</f>
        <v>0</v>
      </c>
      <c r="AY45" s="95">
        <f>_xlfn.IFERROR(IF($AH45="+",(R45-MIN($C45:$AG45))/(MAX($C45:$AG45)-MIN($C45:$AG45)),(R45-MAX($C45:$AG45))/(MIN($C45:$AG45)-MAX($C45:$AG45)))*$AI45,"-")</f>
        <v>4.052631578947368</v>
      </c>
      <c r="AZ45" s="95">
        <f>_xlfn.IFERROR(IF($AH45="+",(S45-MIN($C45:$AG45))/(MAX($C45:$AG45)-MIN($C45:$AG45)),(S45-MAX($C45:$AG45))/(MIN($C45:$AG45)-MAX($C45:$AG45)))*$AI45,"-")</f>
        <v>6.815789473684211</v>
      </c>
      <c r="BA45" s="95">
        <f>_xlfn.IFERROR(IF($AH45="+",(T45-MIN($C45:$AG45))/(MAX($C45:$AG45)-MIN($C45:$AG45)),(T45-MAX($C45:$AG45))/(MIN($C45:$AG45)-MAX($C45:$AG45)))*$AI45,"-")</f>
        <v>6.410526315789474</v>
      </c>
      <c r="BB45" s="95">
        <f>_xlfn.IFERROR(IF($AH45="+",(U45-MIN($C45:$AG45))/(MAX($C45:$AG45)-MIN($C45:$AG45)),(U45-MAX($C45:$AG45))/(MIN($C45:$AG45)-MAX($C45:$AG45)))*$AI45,"-")</f>
        <v>5.526315789473684</v>
      </c>
      <c r="BC45" s="95">
        <f>_xlfn.IFERROR(IF($AH45="+",(V45-MIN($C45:$AG45))/(MAX($C45:$AG45)-MIN($C45:$AG45)),(V45-MAX($C45:$AG45))/(MIN($C45:$AG45)-MAX($C45:$AG45)))*$AI45,"-")</f>
        <v>6.63157894736842</v>
      </c>
      <c r="BD45" s="95">
        <f>_xlfn.IFERROR(IF($AH45="+",(W45-MIN($C45:$AG45))/(MAX($C45:$AG45)-MIN($C45:$AG45)),(W45-MAX($C45:$AG45))/(MIN($C45:$AG45)-MAX($C45:$AG45)))*$AI45,"-")</f>
        <v>2.9473684210526314</v>
      </c>
      <c r="BE45" s="95">
        <f>_xlfn.IFERROR(IF($AH45="+",(X45-MIN($C45:$AG45))/(MAX($C45:$AG45)-MIN($C45:$AG45)),(X45-MAX($C45:$AG45))/(MIN($C45:$AG45)-MAX($C45:$AG45)))*$AI45,"-")</f>
        <v>5.157894736842105</v>
      </c>
      <c r="BF45" s="95">
        <f>_xlfn.IFERROR(IF($AH45="+",(Y45-MIN($C45:$AG45))/(MAX($C45:$AG45)-MIN($C45:$AG45)),(Y45-MAX($C45:$AG45))/(MIN($C45:$AG45)-MAX($C45:$AG45)))*$AI45,"-")</f>
        <v>4.6842105263157885</v>
      </c>
      <c r="BG45" s="95">
        <f>_xlfn.IFERROR(IF($AH45="+",(Z45-MIN($C45:$AG45))/(MAX($C45:$AG45)-MIN($C45:$AG45)),(Z45-MAX($C45:$AG45))/(MIN($C45:$AG45)-MAX($C45:$AG45)))*$AI45,"-")</f>
        <v>7</v>
      </c>
      <c r="BH45" s="95">
        <f>_xlfn.IFERROR(IF($AH45="+",(AA45-MIN($C45:$AG45))/(MAX($C45:$AG45)-MIN($C45:$AG45)),(AA45-MAX($C45:$AG45))/(MIN($C45:$AG45)-MAX($C45:$AG45)))*$AI45,"-")</f>
        <v>3.868421052631579</v>
      </c>
      <c r="BI45" s="95">
        <f>_xlfn.IFERROR(IF($AH45="+",(AB45-MIN($C45:$AG45))/(MAX($C45:$AG45)-MIN($C45:$AG45)),(AB45-MAX($C45:$AG45))/(MIN($C45:$AG45)-MAX($C45:$AG45)))*$AI45,"-")</f>
        <v>6.2631578947368425</v>
      </c>
      <c r="BJ45" s="95">
        <f>_xlfn.IFERROR(IF($AH45="+",(AC45-MIN($C45:$AG45))/(MAX($C45:$AG45)-MIN($C45:$AG45)),(AC45-MAX($C45:$AG45))/(MIN($C45:$AG45)-MAX($C45:$AG45)))*$AI45,"-")</f>
        <v>7</v>
      </c>
      <c r="BK45" s="95">
        <f>_xlfn.IFERROR(IF($AH45="+",(AD45-MIN($C45:$AG45))/(MAX($C45:$AG45)-MIN($C45:$AG45)),(AD45-MAX($C45:$AG45))/(MIN($C45:$AG45)-MAX($C45:$AG45)))*$AI45,"-")</f>
        <v>6.115789473684211</v>
      </c>
      <c r="BL45" s="98">
        <f>_xlfn.IFERROR(IF($AH45="+",(AE45-MIN($C45:$AG45))/(MAX($C45:$AG45)-MIN($C45:$AG45)),(AE45-MAX($C45:$AG45))/(MIN($C45:$AG45)-MAX($C45:$AG45)))*$AI45,"-")</f>
        <v>5.8818097876269615</v>
      </c>
      <c r="BM45" s="98">
        <f>_xlfn.IFERROR(IF($AH45="+",(AF45-MIN($C45:$AG45))/(MAX($C45:$AG45)-MIN($C45:$AG45)),(AF45-MAX($C45:$AG45))/(MIN($C45:$AG45)-MAX($C45:$AG45)))*$AI45,"-")</f>
        <v>5.649122807017544</v>
      </c>
      <c r="BN45" s="98">
        <f>_xlfn.IFERROR(IF($AH45="+",(AG45-MIN($C45:$AG45))/(MAX($C45:$AG45)-MIN($C45:$AG45)),(AG45-MAX($C45:$AG45))/(MIN($C45:$AG45)-MAX($C45:$AG45)))*$AI45,"-")</f>
        <v>6.421052631578948</v>
      </c>
      <c r="BQ45" s="6"/>
      <c r="BR45" s="6"/>
      <c r="BS45" s="6"/>
      <c r="BT45" s="6"/>
      <c r="BU45" s="6"/>
    </row>
    <row r="46" spans="1:73" ht="30">
      <c r="A46" s="8" t="s">
        <v>109</v>
      </c>
      <c r="B46" s="29"/>
      <c r="C46" s="46">
        <v>1.3125</v>
      </c>
      <c r="D46" s="42">
        <v>1.2434640522875817</v>
      </c>
      <c r="E46" s="42">
        <v>1.3523102310231023</v>
      </c>
      <c r="F46" s="42">
        <v>0.9838709677419355</v>
      </c>
      <c r="G46" s="50">
        <v>1.3439349112426036</v>
      </c>
      <c r="H46" s="50">
        <v>1.1111111111111112</v>
      </c>
      <c r="I46" s="50">
        <v>1.1903409090909092</v>
      </c>
      <c r="J46" s="50">
        <v>1.118421052631579</v>
      </c>
      <c r="K46" s="50">
        <v>1.2115384615384615</v>
      </c>
      <c r="L46" s="57">
        <v>1.2362637362637363</v>
      </c>
      <c r="M46" s="57">
        <v>1</v>
      </c>
      <c r="N46" s="57">
        <v>1.5227272727272727</v>
      </c>
      <c r="O46" s="65">
        <v>1</v>
      </c>
      <c r="P46" s="65">
        <v>1.25</v>
      </c>
      <c r="Q46" s="65">
        <v>1.1666666666666667</v>
      </c>
      <c r="R46" s="65">
        <v>1.0833333333333333</v>
      </c>
      <c r="S46" s="65">
        <v>1.3333333333333333</v>
      </c>
      <c r="T46" s="65">
        <v>2.625</v>
      </c>
      <c r="U46" s="65">
        <v>1.1071428571428572</v>
      </c>
      <c r="V46" s="65">
        <v>1</v>
      </c>
      <c r="W46" s="65">
        <v>1.25</v>
      </c>
      <c r="X46" s="65">
        <v>1.0625</v>
      </c>
      <c r="Y46" s="65">
        <v>1.0961538461538463</v>
      </c>
      <c r="Z46" s="65">
        <v>1.25</v>
      </c>
      <c r="AA46" s="65">
        <v>1.3095238095238095</v>
      </c>
      <c r="AB46" s="65">
        <v>1.1071428571428572</v>
      </c>
      <c r="AC46" s="65">
        <v>1.25</v>
      </c>
      <c r="AD46" s="65">
        <v>1.1875</v>
      </c>
      <c r="AE46" s="77">
        <v>1.2018716577540107</v>
      </c>
      <c r="AF46" s="77">
        <v>1.0961538461538463</v>
      </c>
      <c r="AG46" s="83">
        <v>1.2386363636363635</v>
      </c>
      <c r="AH46" s="22" t="s">
        <v>5</v>
      </c>
      <c r="AI46" s="15">
        <v>7</v>
      </c>
      <c r="AJ46" s="86">
        <f>_xlfn.IFERROR(IF($AH46="+",(C46-MIN($C46:$AG46))/(MAX($C46:$AG46)-MIN($C46:$AG46)),(C46-MAX($C46:$AG46))/(MIN($C46:$AG46)-MAX($C46:$AG46)))*$AI46,"-")</f>
        <v>5.598280098280099</v>
      </c>
      <c r="AK46" s="86">
        <f>_xlfn.IFERROR(IF($AH46="+",(D46-MIN($C46:$AG46))/(MAX($C46:$AG46)-MIN($C46:$AG46)),(D46-MAX($C46:$AG46))/(MIN($C46:$AG46)-MAX($C46:$AG46)))*$AI46,"-")</f>
        <v>5.892743010390069</v>
      </c>
      <c r="AL46" s="86">
        <f>_xlfn.IFERROR(IF($AH46="+",(E46-MIN($C46:$AG46))/(MAX($C46:$AG46)-MIN($C46:$AG46)),(E46-MAX($C46:$AG46))/(MIN($C46:$AG46)-MAX($C46:$AG46)))*$AI46,"-")</f>
        <v>5.428475279960429</v>
      </c>
      <c r="AM46" s="86">
        <f>_xlfn.IFERROR(IF($AH46="+",(F46-MIN($C46:$AG46))/(MAX($C46:$AG46)-MIN($C46:$AG46)),(F46-MAX($C46:$AG46))/(MIN($C46:$AG46)-MAX($C46:$AG46)))*$AI46,"-")</f>
        <v>7</v>
      </c>
      <c r="AN46" s="89">
        <f>_xlfn.IFERROR(IF($AH46="+",(G46-MIN($C46:$AG46))/(MAX($C46:$AG46)-MIN($C46:$AG46)),(G46-MAX($C46:$AG46))/(MIN($C46:$AG46)-MAX($C46:$AG46)))*$AI46,"-")</f>
        <v>5.464199002660541</v>
      </c>
      <c r="AO46" s="89">
        <f>_xlfn.IFERROR(IF($AH46="+",(H46-MIN($C46:$AG46))/(MAX($C46:$AG46)-MIN($C46:$AG46)),(H46-MAX($C46:$AG46))/(MIN($C46:$AG46)-MAX($C46:$AG46)))*$AI46,"-")</f>
        <v>6.457275457275457</v>
      </c>
      <c r="AP46" s="89">
        <f>_xlfn.IFERROR(IF($AH46="+",(I46-MIN($C46:$AG46))/(MAX($C46:$AG46)-MIN($C46:$AG46)),(I46-MAX($C46:$AG46))/(MIN($C46:$AG46)-MAX($C46:$AG46)))*$AI46,"-")</f>
        <v>6.119332142059415</v>
      </c>
      <c r="AQ46" s="89">
        <f>_xlfn.IFERROR(IF($AH46="+",(J46-MIN($C46:$AG46))/(MAX($C46:$AG46)-MIN($C46:$AG46)),(J46-MAX($C46:$AG46))/(MIN($C46:$AG46)-MAX($C46:$AG46)))*$AI46,"-")</f>
        <v>6.426095952411742</v>
      </c>
      <c r="AR46" s="89">
        <f>_xlfn.IFERROR(IF($AH46="+",(K46-MIN($C46:$AG46))/(MAX($C46:$AG46)-MIN($C46:$AG46)),(K46-MAX($C46:$AG46))/(MIN($C46:$AG46)-MAX($C46:$AG46)))*$AI46,"-")</f>
        <v>6.028917028917029</v>
      </c>
      <c r="AS46" s="92">
        <f>_xlfn.IFERROR(IF($AH46="+",(L46-MIN($C46:$AG46))/(MAX($C46:$AG46)-MIN($C46:$AG46)),(L46-MAX($C46:$AG46))/(MIN($C46:$AG46)-MAX($C46:$AG46)))*$AI46,"-")</f>
        <v>5.923454923454923</v>
      </c>
      <c r="AT46" s="92">
        <f>_xlfn.IFERROR(IF($AH46="+",(M46-MIN($C46:$AG46))/(MAX($C46:$AG46)-MIN($C46:$AG46)),(M46-MAX($C46:$AG46))/(MIN($C46:$AG46)-MAX($C46:$AG46)))*$AI46,"-")</f>
        <v>6.931203931203932</v>
      </c>
      <c r="AU46" s="92">
        <f>_xlfn.IFERROR(IF($AH46="+",(N46-MIN($C46:$AG46))/(MAX($C46:$AG46)-MIN($C46:$AG46)),(N46-MAX($C46:$AG46))/(MIN($C46:$AG46)-MAX($C46:$AG46)))*$AI46,"-")</f>
        <v>4.701585883404065</v>
      </c>
      <c r="AV46" s="95">
        <f>_xlfn.IFERROR(IF($AH46="+",(O46-MIN($C46:$AG46))/(MAX($C46:$AG46)-MIN($C46:$AG46)),(O46-MAX($C46:$AG46))/(MIN($C46:$AG46)-MAX($C46:$AG46)))*$AI46,"-")</f>
        <v>6.931203931203932</v>
      </c>
      <c r="AW46" s="95">
        <f>_xlfn.IFERROR(IF($AH46="+",(P46-MIN($C46:$AG46))/(MAX($C46:$AG46)-MIN($C46:$AG46)),(P46-MAX($C46:$AG46))/(MIN($C46:$AG46)-MAX($C46:$AG46)))*$AI46,"-")</f>
        <v>5.864864864864865</v>
      </c>
      <c r="AX46" s="95">
        <f>_xlfn.IFERROR(IF($AH46="+",(Q46-MIN($C46:$AG46))/(MAX($C46:$AG46)-MIN($C46:$AG46)),(Q46-MAX($C46:$AG46))/(MIN($C46:$AG46)-MAX($C46:$AG46)))*$AI46,"-")</f>
        <v>6.2203112203112205</v>
      </c>
      <c r="AY46" s="95">
        <f>_xlfn.IFERROR(IF($AH46="+",(R46-MIN($C46:$AG46))/(MAX($C46:$AG46)-MIN($C46:$AG46)),(R46-MAX($C46:$AG46))/(MIN($C46:$AG46)-MAX($C46:$AG46)))*$AI46,"-")</f>
        <v>6.575757575757576</v>
      </c>
      <c r="AZ46" s="95">
        <f>_xlfn.IFERROR(IF($AH46="+",(S46-MIN($C46:$AG46))/(MAX($C46:$AG46)-MIN($C46:$AG46)),(S46-MAX($C46:$AG46))/(MIN($C46:$AG46)-MAX($C46:$AG46)))*$AI46,"-")</f>
        <v>5.509418509418509</v>
      </c>
      <c r="BA46" s="95">
        <f>_xlfn.IFERROR(IF($AH46="+",(T46-MIN($C46:$AG46))/(MAX($C46:$AG46)-MIN($C46:$AG46)),(T46-MAX($C46:$AG46))/(MIN($C46:$AG46)-MAX($C46:$AG46)))*$AI46,"-")</f>
        <v>0</v>
      </c>
      <c r="BB46" s="95">
        <f>_xlfn.IFERROR(IF($AH46="+",(U46-MIN($C46:$AG46))/(MAX($C46:$AG46)-MIN($C46:$AG46)),(U46-MAX($C46:$AG46))/(MIN($C46:$AG46)-MAX($C46:$AG46)))*$AI46,"-")</f>
        <v>6.4742014742014735</v>
      </c>
      <c r="BC46" s="95">
        <f>_xlfn.IFERROR(IF($AH46="+",(V46-MIN($C46:$AG46))/(MAX($C46:$AG46)-MIN($C46:$AG46)),(V46-MAX($C46:$AG46))/(MIN($C46:$AG46)-MAX($C46:$AG46)))*$AI46,"-")</f>
        <v>6.931203931203932</v>
      </c>
      <c r="BD46" s="95">
        <f>_xlfn.IFERROR(IF($AH46="+",(W46-MIN($C46:$AG46))/(MAX($C46:$AG46)-MIN($C46:$AG46)),(W46-MAX($C46:$AG46))/(MIN($C46:$AG46)-MAX($C46:$AG46)))*$AI46,"-")</f>
        <v>5.864864864864865</v>
      </c>
      <c r="BE46" s="95">
        <f>_xlfn.IFERROR(IF($AH46="+",(X46-MIN($C46:$AG46))/(MAX($C46:$AG46)-MIN($C46:$AG46)),(X46-MAX($C46:$AG46))/(MIN($C46:$AG46)-MAX($C46:$AG46)))*$AI46,"-")</f>
        <v>6.664619164619165</v>
      </c>
      <c r="BF46" s="95">
        <f>_xlfn.IFERROR(IF($AH46="+",(Y46-MIN($C46:$AG46))/(MAX($C46:$AG46)-MIN($C46:$AG46)),(Y46-MAX($C46:$AG46))/(MIN($C46:$AG46)-MAX($C46:$AG46)))*$AI46,"-")</f>
        <v>6.521073521073521</v>
      </c>
      <c r="BG46" s="95">
        <f>_xlfn.IFERROR(IF($AH46="+",(Z46-MIN($C46:$AG46))/(MAX($C46:$AG46)-MIN($C46:$AG46)),(Z46-MAX($C46:$AG46))/(MIN($C46:$AG46)-MAX($C46:$AG46)))*$AI46,"-")</f>
        <v>5.864864864864865</v>
      </c>
      <c r="BH46" s="95">
        <f>_xlfn.IFERROR(IF($AH46="+",(AA46-MIN($C46:$AG46))/(MAX($C46:$AG46)-MIN($C46:$AG46)),(AA46-MAX($C46:$AG46))/(MIN($C46:$AG46)-MAX($C46:$AG46)))*$AI46,"-")</f>
        <v>5.610974610974611</v>
      </c>
      <c r="BI46" s="95">
        <f>_xlfn.IFERROR(IF($AH46="+",(AB46-MIN($C46:$AG46))/(MAX($C46:$AG46)-MIN($C46:$AG46)),(AB46-MAX($C46:$AG46))/(MIN($C46:$AG46)-MAX($C46:$AG46)))*$AI46,"-")</f>
        <v>6.4742014742014735</v>
      </c>
      <c r="BJ46" s="95">
        <f>_xlfn.IFERROR(IF($AH46="+",(AC46-MIN($C46:$AG46))/(MAX($C46:$AG46)-MIN($C46:$AG46)),(AC46-MAX($C46:$AG46))/(MIN($C46:$AG46)-MAX($C46:$AG46)))*$AI46,"-")</f>
        <v>5.864864864864865</v>
      </c>
      <c r="BK46" s="95">
        <f>_xlfn.IFERROR(IF($AH46="+",(AD46-MIN($C46:$AG46))/(MAX($C46:$AG46)-MIN($C46:$AG46)),(AD46-MAX($C46:$AG46))/(MIN($C46:$AG46)-MAX($C46:$AG46)))*$AI46,"-")</f>
        <v>6.131449631449632</v>
      </c>
      <c r="BL46" s="98">
        <f>_xlfn.IFERROR(IF($AH46="+",(AE46-MIN($C46:$AG46))/(MAX($C46:$AG46)-MIN($C46:$AG46)),(AE46-MAX($C46:$AG46))/(MIN($C46:$AG46)-MAX($C46:$AG46)))*$AI46,"-")</f>
        <v>6.070149391005006</v>
      </c>
      <c r="BM46" s="98">
        <f>_xlfn.IFERROR(IF($AH46="+",(AF46-MIN($C46:$AG46))/(MAX($C46:$AG46)-MIN($C46:$AG46)),(AF46-MAX($C46:$AG46))/(MIN($C46:$AG46)-MAX($C46:$AG46)))*$AI46,"-")</f>
        <v>6.521073521073521</v>
      </c>
      <c r="BN46" s="98">
        <f>_xlfn.IFERROR(IF($AH46="+",(AG46-MIN($C46:$AG46))/(MAX($C46:$AG46)-MIN($C46:$AG46)),(AG46-MAX($C46:$AG46))/(MIN($C46:$AG46)-MAX($C46:$AG46)))*$AI46,"-")</f>
        <v>5.913334822425733</v>
      </c>
      <c r="BQ46" s="6"/>
      <c r="BR46" s="6"/>
      <c r="BS46" s="6"/>
      <c r="BT46" s="6"/>
      <c r="BU46" s="6"/>
    </row>
    <row r="47" spans="1:73" ht="30">
      <c r="A47" s="8" t="s">
        <v>62</v>
      </c>
      <c r="B47" s="29"/>
      <c r="C47" s="46">
        <v>4.472843450479234</v>
      </c>
      <c r="D47" s="42" t="s">
        <v>5</v>
      </c>
      <c r="E47" s="42" t="s">
        <v>5</v>
      </c>
      <c r="F47" s="42">
        <v>0</v>
      </c>
      <c r="G47" s="50">
        <v>10.150375939849624</v>
      </c>
      <c r="H47" s="50">
        <v>0</v>
      </c>
      <c r="I47" s="50">
        <v>4.166666666666667</v>
      </c>
      <c r="J47" s="50">
        <v>6</v>
      </c>
      <c r="K47" s="50">
        <v>2.898550724637681</v>
      </c>
      <c r="L47" s="57">
        <v>14.035087719298245</v>
      </c>
      <c r="M47" s="57">
        <v>14.285714285714286</v>
      </c>
      <c r="N47" s="57">
        <v>18.181818181818183</v>
      </c>
      <c r="O47" s="65">
        <v>22.22222222222222</v>
      </c>
      <c r="P47" s="65">
        <v>5.2631578947368425</v>
      </c>
      <c r="Q47" s="65">
        <v>16.666666666666668</v>
      </c>
      <c r="R47" s="65">
        <v>4.3478260869565215</v>
      </c>
      <c r="S47" s="65">
        <v>12.5</v>
      </c>
      <c r="T47" s="65">
        <v>0</v>
      </c>
      <c r="U47" s="65">
        <v>25</v>
      </c>
      <c r="V47" s="65">
        <v>7.6923076923076925</v>
      </c>
      <c r="W47" s="65">
        <v>11.764705882352942</v>
      </c>
      <c r="X47" s="65">
        <v>0</v>
      </c>
      <c r="Y47" s="65">
        <v>3.8461538461538463</v>
      </c>
      <c r="Z47" s="65">
        <v>0</v>
      </c>
      <c r="AA47" s="65">
        <v>0</v>
      </c>
      <c r="AB47" s="65">
        <v>0</v>
      </c>
      <c r="AC47" s="65">
        <v>25</v>
      </c>
      <c r="AD47" s="65">
        <v>0</v>
      </c>
      <c r="AE47" s="77" t="s">
        <v>5</v>
      </c>
      <c r="AF47" s="77">
        <v>5.405405405405405</v>
      </c>
      <c r="AG47" s="83">
        <v>5.882352941176471</v>
      </c>
      <c r="AH47" s="22" t="s">
        <v>5</v>
      </c>
      <c r="AI47" s="15">
        <v>7</v>
      </c>
      <c r="AJ47" s="86">
        <f>_xlfn.IFERROR(IF($AH47="+",(C47-MIN($C47:$AG47))/(MAX($C47:$AG47)-MIN($C47:$AG47)),(C47-MAX($C47:$AG47))/(MIN($C47:$AG47)-MAX($C47:$AG47)))*$AI47,"-")</f>
        <v>5.747603833865814</v>
      </c>
      <c r="AK47" s="86" t="str">
        <f>_xlfn.IFERROR(IF($AH47="+",(D47-MIN($C47:$AG47))/(MAX($C47:$AG47)-MIN($C47:$AG47)),(D47-MAX($C47:$AG47))/(MIN($C47:$AG47)-MAX($C47:$AG47)))*$AI47,"-")</f>
        <v>-</v>
      </c>
      <c r="AL47" s="86" t="str">
        <f>_xlfn.IFERROR(IF($AH47="+",(E47-MIN($C47:$AG47))/(MAX($C47:$AG47)-MIN($C47:$AG47)),(E47-MAX($C47:$AG47))/(MIN($C47:$AG47)-MAX($C47:$AG47)))*$AI47,"-")</f>
        <v>-</v>
      </c>
      <c r="AM47" s="86">
        <f>_xlfn.IFERROR(IF($AH47="+",(F47-MIN($C47:$AG47))/(MAX($C47:$AG47)-MIN($C47:$AG47)),(F47-MAX($C47:$AG47))/(MIN($C47:$AG47)-MAX($C47:$AG47)))*$AI47,"-")</f>
        <v>7</v>
      </c>
      <c r="AN47" s="89">
        <f>_xlfn.IFERROR(IF($AH47="+",(G47-MIN($C47:$AG47))/(MAX($C47:$AG47)-MIN($C47:$AG47)),(G47-MAX($C47:$AG47))/(MIN($C47:$AG47)-MAX($C47:$AG47)))*$AI47,"-")</f>
        <v>4.157894736842105</v>
      </c>
      <c r="AO47" s="89">
        <f>_xlfn.IFERROR(IF($AH47="+",(H47-MIN($C47:$AG47))/(MAX($C47:$AG47)-MIN($C47:$AG47)),(H47-MAX($C47:$AG47))/(MIN($C47:$AG47)-MAX($C47:$AG47)))*$AI47,"-")</f>
        <v>7</v>
      </c>
      <c r="AP47" s="89">
        <f>_xlfn.IFERROR(IF($AH47="+",(I47-MIN($C47:$AG47))/(MAX($C47:$AG47)-MIN($C47:$AG47)),(I47-MAX($C47:$AG47))/(MIN($C47:$AG47)-MAX($C47:$AG47)))*$AI47,"-")</f>
        <v>5.833333333333333</v>
      </c>
      <c r="AQ47" s="89">
        <f>_xlfn.IFERROR(IF($AH47="+",(J47-MIN($C47:$AG47))/(MAX($C47:$AG47)-MIN($C47:$AG47)),(J47-MAX($C47:$AG47))/(MIN($C47:$AG47)-MAX($C47:$AG47)))*$AI47,"-")</f>
        <v>5.32</v>
      </c>
      <c r="AR47" s="89">
        <f>_xlfn.IFERROR(IF($AH47="+",(K47-MIN($C47:$AG47))/(MAX($C47:$AG47)-MIN($C47:$AG47)),(K47-MAX($C47:$AG47))/(MIN($C47:$AG47)-MAX($C47:$AG47)))*$AI47,"-")</f>
        <v>6.188405797101449</v>
      </c>
      <c r="AS47" s="92">
        <f>_xlfn.IFERROR(IF($AH47="+",(L47-MIN($C47:$AG47))/(MAX($C47:$AG47)-MIN($C47:$AG47)),(L47-MAX($C47:$AG47))/(MIN($C47:$AG47)-MAX($C47:$AG47)))*$AI47,"-")</f>
        <v>3.0701754385964914</v>
      </c>
      <c r="AT47" s="92">
        <f>_xlfn.IFERROR(IF($AH47="+",(M47-MIN($C47:$AG47))/(MAX($C47:$AG47)-MIN($C47:$AG47)),(M47-MAX($C47:$AG47))/(MIN($C47:$AG47)-MAX($C47:$AG47)))*$AI47,"-")</f>
        <v>3</v>
      </c>
      <c r="AU47" s="92">
        <f>_xlfn.IFERROR(IF($AH47="+",(N47-MIN($C47:$AG47))/(MAX($C47:$AG47)-MIN($C47:$AG47)),(N47-MAX($C47:$AG47))/(MIN($C47:$AG47)-MAX($C47:$AG47)))*$AI47,"-")</f>
        <v>1.9090909090909085</v>
      </c>
      <c r="AV47" s="95">
        <f>_xlfn.IFERROR(IF($AH47="+",(O47-MIN($C47:$AG47))/(MAX($C47:$AG47)-MIN($C47:$AG47)),(O47-MAX($C47:$AG47))/(MIN($C47:$AG47)-MAX($C47:$AG47)))*$AI47,"-")</f>
        <v>0.777777777777778</v>
      </c>
      <c r="AW47" s="95">
        <f>_xlfn.IFERROR(IF($AH47="+",(P47-MIN($C47:$AG47))/(MAX($C47:$AG47)-MIN($C47:$AG47)),(P47-MAX($C47:$AG47))/(MIN($C47:$AG47)-MAX($C47:$AG47)))*$AI47,"-")</f>
        <v>5.526315789473684</v>
      </c>
      <c r="AX47" s="95">
        <f>_xlfn.IFERROR(IF($AH47="+",(Q47-MIN($C47:$AG47))/(MAX($C47:$AG47)-MIN($C47:$AG47)),(Q47-MAX($C47:$AG47))/(MIN($C47:$AG47)-MAX($C47:$AG47)))*$AI47,"-")</f>
        <v>2.333333333333333</v>
      </c>
      <c r="AY47" s="95">
        <f>_xlfn.IFERROR(IF($AH47="+",(R47-MIN($C47:$AG47))/(MAX($C47:$AG47)-MIN($C47:$AG47)),(R47-MAX($C47:$AG47))/(MIN($C47:$AG47)-MAX($C47:$AG47)))*$AI47,"-")</f>
        <v>5.782608695652173</v>
      </c>
      <c r="AZ47" s="95">
        <f>_xlfn.IFERROR(IF($AH47="+",(S47-MIN($C47:$AG47))/(MAX($C47:$AG47)-MIN($C47:$AG47)),(S47-MAX($C47:$AG47))/(MIN($C47:$AG47)-MAX($C47:$AG47)))*$AI47,"-")</f>
        <v>3.5</v>
      </c>
      <c r="BA47" s="95">
        <f>_xlfn.IFERROR(IF($AH47="+",(T47-MIN($C47:$AG47))/(MAX($C47:$AG47)-MIN($C47:$AG47)),(T47-MAX($C47:$AG47))/(MIN($C47:$AG47)-MAX($C47:$AG47)))*$AI47,"-")</f>
        <v>7</v>
      </c>
      <c r="BB47" s="95">
        <f>_xlfn.IFERROR(IF($AH47="+",(U47-MIN($C47:$AG47))/(MAX($C47:$AG47)-MIN($C47:$AG47)),(U47-MAX($C47:$AG47))/(MIN($C47:$AG47)-MAX($C47:$AG47)))*$AI47,"-")</f>
        <v>0</v>
      </c>
      <c r="BC47" s="95">
        <f>_xlfn.IFERROR(IF($AH47="+",(V47-MIN($C47:$AG47))/(MAX($C47:$AG47)-MIN($C47:$AG47)),(V47-MAX($C47:$AG47))/(MIN($C47:$AG47)-MAX($C47:$AG47)))*$AI47,"-")</f>
        <v>4.846153846153846</v>
      </c>
      <c r="BD47" s="95">
        <f>_xlfn.IFERROR(IF($AH47="+",(W47-MIN($C47:$AG47))/(MAX($C47:$AG47)-MIN($C47:$AG47)),(W47-MAX($C47:$AG47))/(MIN($C47:$AG47)-MAX($C47:$AG47)))*$AI47,"-")</f>
        <v>3.7058823529411766</v>
      </c>
      <c r="BE47" s="95">
        <f>_xlfn.IFERROR(IF($AH47="+",(X47-MIN($C47:$AG47))/(MAX($C47:$AG47)-MIN($C47:$AG47)),(X47-MAX($C47:$AG47))/(MIN($C47:$AG47)-MAX($C47:$AG47)))*$AI47,"-")</f>
        <v>7</v>
      </c>
      <c r="BF47" s="95">
        <f>_xlfn.IFERROR(IF($AH47="+",(Y47-MIN($C47:$AG47))/(MAX($C47:$AG47)-MIN($C47:$AG47)),(Y47-MAX($C47:$AG47))/(MIN($C47:$AG47)-MAX($C47:$AG47)))*$AI47,"-")</f>
        <v>5.923076923076923</v>
      </c>
      <c r="BG47" s="95">
        <f>_xlfn.IFERROR(IF($AH47="+",(Z47-MIN($C47:$AG47))/(MAX($C47:$AG47)-MIN($C47:$AG47)),(Z47-MAX($C47:$AG47))/(MIN($C47:$AG47)-MAX($C47:$AG47)))*$AI47,"-")</f>
        <v>7</v>
      </c>
      <c r="BH47" s="95">
        <f>_xlfn.IFERROR(IF($AH47="+",(AA47-MIN($C47:$AG47))/(MAX($C47:$AG47)-MIN($C47:$AG47)),(AA47-MAX($C47:$AG47))/(MIN($C47:$AG47)-MAX($C47:$AG47)))*$AI47,"-")</f>
        <v>7</v>
      </c>
      <c r="BI47" s="95">
        <f>_xlfn.IFERROR(IF($AH47="+",(AB47-MIN($C47:$AG47))/(MAX($C47:$AG47)-MIN($C47:$AG47)),(AB47-MAX($C47:$AG47))/(MIN($C47:$AG47)-MAX($C47:$AG47)))*$AI47,"-")</f>
        <v>7</v>
      </c>
      <c r="BJ47" s="95">
        <f>_xlfn.IFERROR(IF($AH47="+",(AC47-MIN($C47:$AG47))/(MAX($C47:$AG47)-MIN($C47:$AG47)),(AC47-MAX($C47:$AG47))/(MIN($C47:$AG47)-MAX($C47:$AG47)))*$AI47,"-")</f>
        <v>0</v>
      </c>
      <c r="BK47" s="95">
        <f>_xlfn.IFERROR(IF($AH47="+",(AD47-MIN($C47:$AG47))/(MAX($C47:$AG47)-MIN($C47:$AG47)),(AD47-MAX($C47:$AG47))/(MIN($C47:$AG47)-MAX($C47:$AG47)))*$AI47,"-")</f>
        <v>7</v>
      </c>
      <c r="BL47" s="98" t="str">
        <f>_xlfn.IFERROR(IF($AH47="+",(AE47-MIN($C47:$AG47))/(MAX($C47:$AG47)-MIN($C47:$AG47)),(AE47-MAX($C47:$AG47))/(MIN($C47:$AG47)-MAX($C47:$AG47)))*$AI47,"-")</f>
        <v>-</v>
      </c>
      <c r="BM47" s="98">
        <f>_xlfn.IFERROR(IF($AH47="+",(AF47-MIN($C47:$AG47))/(MAX($C47:$AG47)-MIN($C47:$AG47)),(AF47-MAX($C47:$AG47))/(MIN($C47:$AG47)-MAX($C47:$AG47)))*$AI47,"-")</f>
        <v>5.486486486486487</v>
      </c>
      <c r="BN47" s="98">
        <f>_xlfn.IFERROR(IF($AH47="+",(AG47-MIN($C47:$AG47))/(MAX($C47:$AG47)-MIN($C47:$AG47)),(AG47-MAX($C47:$AG47))/(MIN($C47:$AG47)-MAX($C47:$AG47)))*$AI47,"-")</f>
        <v>5.352941176470588</v>
      </c>
      <c r="BQ47" s="6"/>
      <c r="BR47" s="6"/>
      <c r="BS47" s="6"/>
      <c r="BT47" s="6"/>
      <c r="BU47" s="6"/>
    </row>
    <row r="48" spans="1:73" ht="15.75">
      <c r="A48" s="8" t="s">
        <v>97</v>
      </c>
      <c r="B48" s="29"/>
      <c r="C48" s="47">
        <v>12.533627978478094</v>
      </c>
      <c r="D48" s="42">
        <v>8.982669665299643</v>
      </c>
      <c r="E48" s="42">
        <v>9.424083769633508</v>
      </c>
      <c r="F48" s="42">
        <v>0.16882386043894204</v>
      </c>
      <c r="G48" s="50">
        <v>57.767261995624075</v>
      </c>
      <c r="H48" s="50">
        <v>48.82143462777684</v>
      </c>
      <c r="I48" s="50">
        <v>23.882277259568994</v>
      </c>
      <c r="J48" s="50">
        <v>23.147113594040967</v>
      </c>
      <c r="K48" s="50">
        <v>37.60215756783263</v>
      </c>
      <c r="L48" s="57">
        <v>27.063106796116504</v>
      </c>
      <c r="M48" s="57">
        <v>28.265524625267666</v>
      </c>
      <c r="N48" s="57">
        <v>20.520673813169985</v>
      </c>
      <c r="O48" s="65">
        <v>24.68513853904282</v>
      </c>
      <c r="P48" s="65">
        <v>5.284147557328016</v>
      </c>
      <c r="Q48" s="65">
        <v>35.45454545454545</v>
      </c>
      <c r="R48" s="65">
        <v>74.5945945945946</v>
      </c>
      <c r="S48" s="65">
        <v>39.112050739957716</v>
      </c>
      <c r="T48" s="65">
        <v>49.6</v>
      </c>
      <c r="U48" s="65">
        <v>51.66051660516605</v>
      </c>
      <c r="V48" s="65">
        <v>26.639344262295083</v>
      </c>
      <c r="W48" s="65">
        <v>30.05952380952381</v>
      </c>
      <c r="X48" s="65">
        <v>14.285714285714286</v>
      </c>
      <c r="Y48" s="65">
        <v>46.470588235294116</v>
      </c>
      <c r="Z48" s="65">
        <v>34.91525423728814</v>
      </c>
      <c r="AA48" s="65">
        <v>17.825793382849426</v>
      </c>
      <c r="AB48" s="65">
        <v>94.0625</v>
      </c>
      <c r="AC48" s="65">
        <v>12.179487179487179</v>
      </c>
      <c r="AD48" s="65">
        <v>13.432835820895523</v>
      </c>
      <c r="AE48" s="77">
        <v>50.75568405835195</v>
      </c>
      <c r="AF48" s="77">
        <v>61.7890520694259</v>
      </c>
      <c r="AG48" s="77">
        <v>42.86406590743882</v>
      </c>
      <c r="AH48" s="131" t="s">
        <v>5</v>
      </c>
      <c r="AI48" s="15">
        <v>10</v>
      </c>
      <c r="AJ48" s="86">
        <f>_xlfn.IFERROR(IF($AH48="+",(C48-MIN($C48:$AG48))/(MAX($C48:$AG48)-MIN($C48:$AG48)),(C48-MAX($C48:$AG48))/(MIN($C48:$AG48)-MAX($C48:$AG48)))*$AI48,"-")</f>
        <v>8.683105761067399</v>
      </c>
      <c r="AK48" s="86">
        <f>_xlfn.IFERROR(IF($AH48="+",(D48-MIN($C48:$AG48))/(MAX($C48:$AG48)-MIN($C48:$AG48)),(D48-MAX($C48:$AG48))/(MIN($C48:$AG48)-MAX($C48:$AG48)))*$AI48,"-")</f>
        <v>9.06129505550938</v>
      </c>
      <c r="AL48" s="86">
        <f>_xlfn.IFERROR(IF($AH48="+",(E48-MIN($C48:$AG48))/(MAX($C48:$AG48)-MIN($C48:$AG48)),(E48-MAX($C48:$AG48))/(MIN($C48:$AG48)-MAX($C48:$AG48)))*$AI48,"-")</f>
        <v>9.014282932597315</v>
      </c>
      <c r="AM48" s="86">
        <f>_xlfn.IFERROR(IF($AH48="+",(F48-MIN($C48:$AG48))/(MAX($C48:$AG48)-MIN($C48:$AG48)),(F48-MAX($C48:$AG48))/(MIN($C48:$AG48)-MAX($C48:$AG48)))*$AI48,"-")</f>
        <v>10</v>
      </c>
      <c r="AN48" s="89">
        <f>_xlfn.IFERROR(IF($AH48="+",(G48-MIN($C48:$AG48))/(MAX($C48:$AG48)-MIN($C48:$AG48)),(G48-MAX($C48:$AG48))/(MIN($C48:$AG48)-MAX($C48:$AG48)))*$AI48,"-")</f>
        <v>3.8655678951612944</v>
      </c>
      <c r="AO48" s="89">
        <f>_xlfn.IFERROR(IF($AH48="+",(H48-MIN($C48:$AG48))/(MAX($C48:$AG48)-MIN($C48:$AG48)),(H48-MAX($C48:$AG48))/(MIN($C48:$AG48)-MAX($C48:$AG48)))*$AI48,"-")</f>
        <v>4.818329330825012</v>
      </c>
      <c r="AP48" s="89">
        <f>_xlfn.IFERROR(IF($AH48="+",(I48-MIN($C48:$AG48))/(MAX($C48:$AG48)-MIN($C48:$AG48)),(I48-MAX($C48:$AG48))/(MIN($C48:$AG48)-MAX($C48:$AG48)))*$AI48,"-")</f>
        <v>7.474435513219975</v>
      </c>
      <c r="AQ48" s="89">
        <f>_xlfn.IFERROR(IF($AH48="+",(J48-MIN($C48:$AG48))/(MAX($C48:$AG48)-MIN($C48:$AG48)),(J48-MAX($C48:$AG48))/(MIN($C48:$AG48)-MAX($C48:$AG48)))*$AI48,"-")</f>
        <v>7.552732976452247</v>
      </c>
      <c r="AR48" s="89">
        <f>_xlfn.IFERROR(IF($AH48="+",(K48-MIN($C48:$AG48))/(MAX($C48:$AG48)-MIN($C48:$AG48)),(K48-MAX($C48:$AG48))/(MIN($C48:$AG48)-MAX($C48:$AG48)))*$AI48,"-")</f>
        <v>6.013220991395228</v>
      </c>
      <c r="AS48" s="92">
        <f>_xlfn.IFERROR(IF($AH48="+",(L48-MIN($C48:$AG48))/(MAX($C48:$AG48)-MIN($C48:$AG48)),(L48-MAX($C48:$AG48))/(MIN($C48:$AG48)-MAX($C48:$AG48)))*$AI48,"-")</f>
        <v>7.135666208690923</v>
      </c>
      <c r="AT48" s="92">
        <f>_xlfn.IFERROR(IF($AH48="+",(M48-MIN($C48:$AG48))/(MAX($C48:$AG48)-MIN($C48:$AG48)),(M48-MAX($C48:$AG48))/(MIN($C48:$AG48)-MAX($C48:$AG48)))*$AI48,"-")</f>
        <v>7.007604567205727</v>
      </c>
      <c r="AU48" s="92">
        <f>_xlfn.IFERROR(IF($AH48="+",(N48-MIN($C48:$AG48))/(MAX($C48:$AG48)-MIN($C48:$AG48)),(N48-MAX($C48:$AG48))/(MIN($C48:$AG48)-MAX($C48:$AG48)))*$AI48,"-")</f>
        <v>7.832457861967126</v>
      </c>
      <c r="AV48" s="95">
        <f>_xlfn.IFERROR(IF($AH48="+",(O48-MIN($C48:$AG48))/(MAX($C48:$AG48)-MIN($C48:$AG48)),(O48-MAX($C48:$AG48))/(MIN($C48:$AG48)-MAX($C48:$AG48)))*$AI48,"-")</f>
        <v>7.388928020864421</v>
      </c>
      <c r="AW48" s="95">
        <f>_xlfn.IFERROR(IF($AH48="+",(P48-MIN($C48:$AG48))/(MAX($C48:$AG48)-MIN($C48:$AG48)),(P48-MAX($C48:$AG48))/(MIN($C48:$AG48)-MAX($C48:$AG48)))*$AI48,"-")</f>
        <v>9.455200402497205</v>
      </c>
      <c r="AX48" s="95">
        <f>_xlfn.IFERROR(IF($AH48="+",(Q48-MIN($C48:$AG48))/(MAX($C48:$AG48)-MIN($C48:$AG48)),(Q48-MAX($C48:$AG48))/(MIN($C48:$AG48)-MAX($C48:$AG48)))*$AI48,"-")</f>
        <v>6.24194908061127</v>
      </c>
      <c r="AY48" s="95">
        <f>_xlfn.IFERROR(IF($AH48="+",(R48-MIN($C48:$AG48))/(MAX($C48:$AG48)-MIN($C48:$AG48)),(R48-MAX($C48:$AG48))/(MIN($C48:$AG48)-MAX($C48:$AG48)))*$AI48,"-")</f>
        <v>2.0733989982955645</v>
      </c>
      <c r="AZ48" s="95">
        <f>_xlfn.IFERROR(IF($AH48="+",(S48-MIN($C48:$AG48))/(MAX($C48:$AG48)-MIN($C48:$AG48)),(S48-MAX($C48:$AG48))/(MIN($C48:$AG48)-MAX($C48:$AG48)))*$AI48,"-")</f>
        <v>5.85241216654095</v>
      </c>
      <c r="BA48" s="95">
        <f>_xlfn.IFERROR(IF($AH48="+",(T48-MIN($C48:$AG48))/(MAX($C48:$AG48)-MIN($C48:$AG48)),(T48-MAX($C48:$AG48))/(MIN($C48:$AG48)-MAX($C48:$AG48)))*$AI48,"-")</f>
        <v>4.735409436298151</v>
      </c>
      <c r="BB48" s="95">
        <f>_xlfn.IFERROR(IF($AH48="+",(U48-MIN($C48:$AG48))/(MAX($C48:$AG48)-MIN($C48:$AG48)),(U48-MAX($C48:$AG48))/(MIN($C48:$AG48)-MAX($C48:$AG48)))*$AI48,"-")</f>
        <v>4.515957318766471</v>
      </c>
      <c r="BC48" s="95">
        <f>_xlfn.IFERROR(IF($AH48="+",(V48-MIN($C48:$AG48))/(MAX($C48:$AG48)-MIN($C48:$AG48)),(V48-MAX($C48:$AG48))/(MIN($C48:$AG48)-MAX($C48:$AG48)))*$AI48,"-")</f>
        <v>7.180798378528596</v>
      </c>
      <c r="BD48" s="95">
        <f>_xlfn.IFERROR(IF($AH48="+",(W48-MIN($C48:$AG48))/(MAX($C48:$AG48)-MIN($C48:$AG48)),(W48-MAX($C48:$AG48))/(MIN($C48:$AG48)-MAX($C48:$AG48)))*$AI48,"-")</f>
        <v>6.816537473231304</v>
      </c>
      <c r="BE48" s="95">
        <f>_xlfn.IFERROR(IF($AH48="+",(X48-MIN($C48:$AG48))/(MAX($C48:$AG48)-MIN($C48:$AG48)),(X48-MAX($C48:$AG48))/(MIN($C48:$AG48)-MAX($C48:$AG48)))*$AI48,"-")</f>
        <v>8.496502532897702</v>
      </c>
      <c r="BF48" s="95">
        <f>_xlfn.IFERROR(IF($AH48="+",(Y48-MIN($C48:$AG48))/(MAX($C48:$AG48)-MIN($C48:$AG48)),(Y48-MAX($C48:$AG48))/(MIN($C48:$AG48)-MAX($C48:$AG48)))*$AI48,"-")</f>
        <v>5.0687025709768285</v>
      </c>
      <c r="BG48" s="95">
        <f>_xlfn.IFERROR(IF($AH48="+",(Z48-MIN($C48:$AG48))/(MAX($C48:$AG48)-MIN($C48:$AG48)),(Z48-MAX($C48:$AG48))/(MIN($C48:$AG48)-MAX($C48:$AG48)))*$AI48,"-")</f>
        <v>6.299385453264922</v>
      </c>
      <c r="BH48" s="95">
        <f>_xlfn.IFERROR(IF($AH48="+",(AA48-MIN($C48:$AG48))/(MAX($C48:$AG48)-MIN($C48:$AG48)),(AA48-MAX($C48:$AG48))/(MIN($C48:$AG48)-MAX($C48:$AG48)))*$AI48,"-")</f>
        <v>8.11947191244641</v>
      </c>
      <c r="BI48" s="95">
        <f>_xlfn.IFERROR(IF($AH48="+",(AB48-MIN($C48:$AG48))/(MAX($C48:$AG48)-MIN($C48:$AG48)),(AB48-MAX($C48:$AG48))/(MIN($C48:$AG48)-MAX($C48:$AG48)))*$AI48,"-")</f>
        <v>0</v>
      </c>
      <c r="BJ48" s="95">
        <f>_xlfn.IFERROR(IF($AH48="+",(AC48-MIN($C48:$AG48))/(MAX($C48:$AG48)-MIN($C48:$AG48)),(AC48-MAX($C48:$AG48))/(MIN($C48:$AG48)-MAX($C48:$AG48)))*$AI48,"-")</f>
        <v>8.720822976278413</v>
      </c>
      <c r="BK48" s="95">
        <f>_xlfn.IFERROR(IF($AH48="+",(AD48-MIN($C48:$AG48))/(MAX($C48:$AG48)-MIN($C48:$AG48)),(AD48-MAX($C48:$AG48))/(MIN($C48:$AG48)-MAX($C48:$AG48)))*$AI48,"-")</f>
        <v>8.587337027816304</v>
      </c>
      <c r="BL48" s="98">
        <f>_xlfn.IFERROR(IF($AH48="+",(AE48-MIN($C48:$AG48))/(MAX($C48:$AG48)-MIN($C48:$AG48)),(AE48-MAX($C48:$AG48))/(MIN($C48:$AG48)-MAX($C48:$AG48)))*$AI48,"-")</f>
        <v>4.61232510241456</v>
      </c>
      <c r="BM48" s="98">
        <f>_xlfn.IFERROR(IF($AH48="+",(AF48-MIN($C48:$AG48))/(MAX($C48:$AG48)-MIN($C48:$AG48)),(AF48-MAX($C48:$AG48))/(MIN($C48:$AG48)-MAX($C48:$AG48)))*$AI48,"-")</f>
        <v>3.4372333960599977</v>
      </c>
      <c r="BN48" s="98">
        <f>_xlfn.IFERROR(IF($AH48="+",(AG48-MIN($C48:$AG48))/(MAX($C48:$AG48)-MIN($C48:$AG48)),(AG48-MAX($C48:$AG48))/(MIN($C48:$AG48)-MAX($C48:$AG48)))*$AI48,"-")</f>
        <v>5.452809624416153</v>
      </c>
      <c r="BQ48" s="6"/>
      <c r="BR48" s="6"/>
      <c r="BS48" s="6"/>
      <c r="BT48" s="6"/>
      <c r="BU48" s="6"/>
    </row>
    <row r="49" spans="1:73" ht="15.75">
      <c r="A49" s="8" t="s">
        <v>98</v>
      </c>
      <c r="B49" s="29"/>
      <c r="C49" s="47">
        <v>0.6156458974631143</v>
      </c>
      <c r="D49" s="42">
        <v>0</v>
      </c>
      <c r="E49" s="42" t="s">
        <v>5</v>
      </c>
      <c r="F49" s="42">
        <v>0</v>
      </c>
      <c r="G49" s="50">
        <v>1.1117974058060531</v>
      </c>
      <c r="H49" s="50">
        <v>0</v>
      </c>
      <c r="I49" s="50">
        <v>1.0944700460829493</v>
      </c>
      <c r="J49" s="50">
        <v>0.4163775156141568</v>
      </c>
      <c r="K49" s="50">
        <v>0.742827868852459</v>
      </c>
      <c r="L49" s="57">
        <v>0.5591798695246971</v>
      </c>
      <c r="M49" s="57">
        <v>0</v>
      </c>
      <c r="N49" s="57">
        <v>0</v>
      </c>
      <c r="O49" s="65" t="s">
        <v>5</v>
      </c>
      <c r="P49" s="65">
        <v>1.3245033112582782</v>
      </c>
      <c r="Q49" s="65">
        <v>0</v>
      </c>
      <c r="R49" s="65">
        <v>0</v>
      </c>
      <c r="S49" s="65">
        <v>0</v>
      </c>
      <c r="T49" s="65" t="s">
        <v>5</v>
      </c>
      <c r="U49" s="65">
        <v>0</v>
      </c>
      <c r="V49" s="65" t="s">
        <v>5</v>
      </c>
      <c r="W49" s="65">
        <v>0</v>
      </c>
      <c r="X49" s="65" t="s">
        <v>5</v>
      </c>
      <c r="Y49" s="65">
        <v>0.8595988538681948</v>
      </c>
      <c r="Z49" s="65">
        <v>0</v>
      </c>
      <c r="AA49" s="65">
        <v>0</v>
      </c>
      <c r="AB49" s="65" t="s">
        <v>5</v>
      </c>
      <c r="AC49" s="65">
        <v>0</v>
      </c>
      <c r="AD49" s="65" t="s">
        <v>5</v>
      </c>
      <c r="AE49" s="77">
        <v>1.4390602055800295</v>
      </c>
      <c r="AF49" s="77">
        <v>0.3669724770642202</v>
      </c>
      <c r="AG49" s="77">
        <v>1.6798418972332017</v>
      </c>
      <c r="AH49" s="131" t="s">
        <v>5</v>
      </c>
      <c r="AI49" s="15">
        <v>10</v>
      </c>
      <c r="AJ49" s="86">
        <f>_xlfn.IFERROR(IF($AH49="+",(C49-MIN($C49:$AG49))/(MAX($C49:$AG49)-MIN($C49:$AG49)),(C49-MAX($C49:$AG49))/(MIN($C49:$AG49)-MAX($C49:$AG49)))*$AI49,"-")</f>
        <v>6.335096186866638</v>
      </c>
      <c r="AK49" s="86">
        <f>_xlfn.IFERROR(IF($AH49="+",(D49-MIN($C49:$AG49))/(MAX($C49:$AG49)-MIN($C49:$AG49)),(D49-MAX($C49:$AG49))/(MIN($C49:$AG49)-MAX($C49:$AG49)))*$AI49,"-")</f>
        <v>10</v>
      </c>
      <c r="AL49" s="86" t="str">
        <f>_xlfn.IFERROR(IF($AH49="+",(E49-MIN($C49:$AG49))/(MAX($C49:$AG49)-MIN($C49:$AG49)),(E49-MAX($C49:$AG49))/(MIN($C49:$AG49)-MAX($C49:$AG49)))*$AI49,"-")</f>
        <v>-</v>
      </c>
      <c r="AM49" s="86">
        <f>_xlfn.IFERROR(IF($AH49="+",(F49-MIN($C49:$AG49))/(MAX($C49:$AG49)-MIN($C49:$AG49)),(F49-MAX($C49:$AG49))/(MIN($C49:$AG49)-MAX($C49:$AG49)))*$AI49,"-")</f>
        <v>10</v>
      </c>
      <c r="AN49" s="89">
        <f>_xlfn.IFERROR(IF($AH49="+",(G49-MIN($C49:$AG49))/(MAX($C49:$AG49)-MIN($C49:$AG49)),(G49-MAX($C49:$AG49))/(MIN($C49:$AG49)-MAX($C49:$AG49)))*$AI49,"-")</f>
        <v>3.3815354430839664</v>
      </c>
      <c r="AO49" s="89">
        <f>_xlfn.IFERROR(IF($AH49="+",(H49-MIN($C49:$AG49))/(MAX($C49:$AG49)-MIN($C49:$AG49)),(H49-MAX($C49:$AG49))/(MIN($C49:$AG49)-MAX($C49:$AG49)))*$AI49,"-")</f>
        <v>10</v>
      </c>
      <c r="AP49" s="89">
        <f>_xlfn.IFERROR(IF($AH49="+",(I49-MIN($C49:$AG49))/(MAX($C49:$AG49)-MIN($C49:$AG49)),(I49-MAX($C49:$AG49))/(MIN($C49:$AG49)-MAX($C49:$AG49)))*$AI49,"-")</f>
        <v>3.484684196259149</v>
      </c>
      <c r="AQ49" s="89">
        <f>_xlfn.IFERROR(IF($AH49="+",(J49-MIN($C49:$AG49))/(MAX($C49:$AG49)-MIN($C49:$AG49)),(J49-MAX($C49:$AG49))/(MIN($C49:$AG49)-MAX($C49:$AG49)))*$AI49,"-")</f>
        <v>7.52132914234396</v>
      </c>
      <c r="AR49" s="89">
        <f>_xlfn.IFERROR(IF($AH49="+",(K49-MIN($C49:$AG49))/(MAX($C49:$AG49)-MIN($C49:$AG49)),(K49-MAX($C49:$AG49))/(MIN($C49:$AG49)-MAX($C49:$AG49)))*$AI49,"-")</f>
        <v>5.577989392478303</v>
      </c>
      <c r="AS49" s="92">
        <f>_xlfn.IFERROR(IF($AH49="+",(L49-MIN($C49:$AG49))/(MAX($C49:$AG49)-MIN($C49:$AG49)),(L49-MAX($C49:$AG49))/(MIN($C49:$AG49)-MAX($C49:$AG49)))*$AI49,"-")</f>
        <v>6.67123512965298</v>
      </c>
      <c r="AT49" s="92">
        <f>_xlfn.IFERROR(IF($AH49="+",(M49-MIN($C49:$AG49))/(MAX($C49:$AG49)-MIN($C49:$AG49)),(M49-MAX($C49:$AG49))/(MIN($C49:$AG49)-MAX($C49:$AG49)))*$AI49,"-")</f>
        <v>10</v>
      </c>
      <c r="AU49" s="92">
        <f>_xlfn.IFERROR(IF($AH49="+",(N49-MIN($C49:$AG49))/(MAX($C49:$AG49)-MIN($C49:$AG49)),(N49-MAX($C49:$AG49))/(MIN($C49:$AG49)-MAX($C49:$AG49)))*$AI49,"-")</f>
        <v>10</v>
      </c>
      <c r="AV49" s="95" t="str">
        <f>_xlfn.IFERROR(IF($AH49="+",(O49-MIN($C49:$AG49))/(MAX($C49:$AG49)-MIN($C49:$AG49)),(O49-MAX($C49:$AG49))/(MIN($C49:$AG49)-MAX($C49:$AG49)))*$AI49,"-")</f>
        <v>-</v>
      </c>
      <c r="AW49" s="95">
        <f>_xlfn.IFERROR(IF($AH49="+",(P49-MIN($C49:$AG49))/(MAX($C49:$AG49)-MIN($C49:$AG49)),(P49-MAX($C49:$AG49))/(MIN($C49:$AG49)-MAX($C49:$AG49)))*$AI49,"-")</f>
        <v>2.1153097000389556</v>
      </c>
      <c r="AX49" s="95">
        <f>_xlfn.IFERROR(IF($AH49="+",(Q49-MIN($C49:$AG49))/(MAX($C49:$AG49)-MIN($C49:$AG49)),(Q49-MAX($C49:$AG49))/(MIN($C49:$AG49)-MAX($C49:$AG49)))*$AI49,"-")</f>
        <v>10</v>
      </c>
      <c r="AY49" s="95">
        <f>_xlfn.IFERROR(IF($AH49="+",(R49-MIN($C49:$AG49))/(MAX($C49:$AG49)-MIN($C49:$AG49)),(R49-MAX($C49:$AG49))/(MIN($C49:$AG49)-MAX($C49:$AG49)))*$AI49,"-")</f>
        <v>10</v>
      </c>
      <c r="AZ49" s="95">
        <f>_xlfn.IFERROR(IF($AH49="+",(S49-MIN($C49:$AG49))/(MAX($C49:$AG49)-MIN($C49:$AG49)),(S49-MAX($C49:$AG49))/(MIN($C49:$AG49)-MAX($C49:$AG49)))*$AI49,"-")</f>
        <v>10</v>
      </c>
      <c r="BA49" s="95" t="str">
        <f>_xlfn.IFERROR(IF($AH49="+",(T49-MIN($C49:$AG49))/(MAX($C49:$AG49)-MIN($C49:$AG49)),(T49-MAX($C49:$AG49))/(MIN($C49:$AG49)-MAX($C49:$AG49)))*$AI49,"-")</f>
        <v>-</v>
      </c>
      <c r="BB49" s="95">
        <f>_xlfn.IFERROR(IF($AH49="+",(U49-MIN($C49:$AG49))/(MAX($C49:$AG49)-MIN($C49:$AG49)),(U49-MAX($C49:$AG49))/(MIN($C49:$AG49)-MAX($C49:$AG49)))*$AI49,"-")</f>
        <v>10</v>
      </c>
      <c r="BC49" s="95" t="str">
        <f>_xlfn.IFERROR(IF($AH49="+",(V49-MIN($C49:$AG49))/(MAX($C49:$AG49)-MIN($C49:$AG49)),(V49-MAX($C49:$AG49))/(MIN($C49:$AG49)-MAX($C49:$AG49)))*$AI49,"-")</f>
        <v>-</v>
      </c>
      <c r="BD49" s="95">
        <f>_xlfn.IFERROR(IF($AH49="+",(W49-MIN($C49:$AG49))/(MAX($C49:$AG49)-MIN($C49:$AG49)),(W49-MAX($C49:$AG49))/(MIN($C49:$AG49)-MAX($C49:$AG49)))*$AI49,"-")</f>
        <v>10</v>
      </c>
      <c r="BE49" s="95" t="str">
        <f>_xlfn.IFERROR(IF($AH49="+",(X49-MIN($C49:$AG49))/(MAX($C49:$AG49)-MIN($C49:$AG49)),(X49-MAX($C49:$AG49))/(MIN($C49:$AG49)-MAX($C49:$AG49)))*$AI49,"-")</f>
        <v>-</v>
      </c>
      <c r="BF49" s="95">
        <f>_xlfn.IFERROR(IF($AH49="+",(Y49-MIN($C49:$AG49))/(MAX($C49:$AG49)-MIN($C49:$AG49)),(Y49-MAX($C49:$AG49))/(MIN($C49:$AG49)-MAX($C49:$AG49)))*$AI49,"-")</f>
        <v>4.8828585875611</v>
      </c>
      <c r="BG49" s="95">
        <f>_xlfn.IFERROR(IF($AH49="+",(Z49-MIN($C49:$AG49))/(MAX($C49:$AG49)-MIN($C49:$AG49)),(Z49-MAX($C49:$AG49))/(MIN($C49:$AG49)-MAX($C49:$AG49)))*$AI49,"-")</f>
        <v>10</v>
      </c>
      <c r="BH49" s="95">
        <f>_xlfn.IFERROR(IF($AH49="+",(AA49-MIN($C49:$AG49))/(MAX($C49:$AG49)-MIN($C49:$AG49)),(AA49-MAX($C49:$AG49))/(MIN($C49:$AG49)-MAX($C49:$AG49)))*$AI49,"-")</f>
        <v>10</v>
      </c>
      <c r="BI49" s="95" t="str">
        <f>_xlfn.IFERROR(IF($AH49="+",(AB49-MIN($C49:$AG49))/(MAX($C49:$AG49)-MIN($C49:$AG49)),(AB49-MAX($C49:$AG49))/(MIN($C49:$AG49)-MAX($C49:$AG49)))*$AI49,"-")</f>
        <v>-</v>
      </c>
      <c r="BJ49" s="95">
        <f>_xlfn.IFERROR(IF($AH49="+",(AC49-MIN($C49:$AG49))/(MAX($C49:$AG49)-MIN($C49:$AG49)),(AC49-MAX($C49:$AG49))/(MIN($C49:$AG49)-MAX($C49:$AG49)))*$AI49,"-")</f>
        <v>10</v>
      </c>
      <c r="BK49" s="95" t="str">
        <f>_xlfn.IFERROR(IF($AH49="+",(AD49-MIN($C49:$AG49))/(MAX($C49:$AG49)-MIN($C49:$AG49)),(AD49-MAX($C49:$AG49))/(MIN($C49:$AG49)-MAX($C49:$AG49)))*$AI49,"-")</f>
        <v>-</v>
      </c>
      <c r="BL49" s="98">
        <f>_xlfn.IFERROR(IF($AH49="+",(AE49-MIN($C49:$AG49))/(MAX($C49:$AG49)-MIN($C49:$AG49)),(AE49-MAX($C49:$AG49))/(MIN($C49:$AG49)-MAX($C49:$AG49)))*$AI49,"-")</f>
        <v>1.4333592467824132</v>
      </c>
      <c r="BM49" s="98">
        <f>_xlfn.IFERROR(IF($AH49="+",(AF49-MIN($C49:$AG49))/(MAX($C49:$AG49)-MIN($C49:$AG49)),(AF49-MAX($C49:$AG49))/(MIN($C49:$AG49)-MAX($C49:$AG49)))*$AI49,"-")</f>
        <v>7.815434430652996</v>
      </c>
      <c r="BN49" s="98">
        <f>_xlfn.IFERROR(IF($AH49="+",(AG49-MIN($C49:$AG49))/(MAX($C49:$AG49)-MIN($C49:$AG49)),(AG49-MAX($C49:$AG49))/(MIN($C49:$AG49)-MAX($C49:$AG49)))*$AI49,"-")</f>
        <v>0</v>
      </c>
      <c r="BQ49" s="6"/>
      <c r="BR49" s="6"/>
      <c r="BS49" s="6"/>
      <c r="BT49" s="6"/>
      <c r="BU49" s="6"/>
    </row>
    <row r="50" spans="1:73" ht="15.75">
      <c r="A50" s="8" t="s">
        <v>99</v>
      </c>
      <c r="B50" s="29"/>
      <c r="C50" s="47">
        <v>2.019028052926358</v>
      </c>
      <c r="D50" s="42">
        <v>4.477088242995548</v>
      </c>
      <c r="E50" s="42">
        <v>8.260887512899897</v>
      </c>
      <c r="F50" s="42">
        <v>2.996213714766512</v>
      </c>
      <c r="G50" s="50">
        <v>1.795208947328648</v>
      </c>
      <c r="H50" s="50">
        <v>1.7243982219240124</v>
      </c>
      <c r="I50" s="50">
        <v>1.7154368778638016</v>
      </c>
      <c r="J50" s="50">
        <v>1.3694977168949771</v>
      </c>
      <c r="K50" s="50">
        <v>1.627768971263667</v>
      </c>
      <c r="L50" s="57">
        <v>1.6771804062126643</v>
      </c>
      <c r="M50" s="57">
        <v>1.2646121147715197</v>
      </c>
      <c r="N50" s="57">
        <v>2.290065264684554</v>
      </c>
      <c r="O50" s="65">
        <v>3.0271546635182998</v>
      </c>
      <c r="P50" s="65">
        <v>0.9339759036144578</v>
      </c>
      <c r="Q50" s="65">
        <v>2.3947368421052633</v>
      </c>
      <c r="R50" s="65">
        <v>3.281045751633987</v>
      </c>
      <c r="S50" s="65">
        <v>1.2061224489795919</v>
      </c>
      <c r="T50" s="65">
        <v>3.93040293040293</v>
      </c>
      <c r="U50" s="65">
        <v>1.3782569631626236</v>
      </c>
      <c r="V50" s="65">
        <v>2.318271119842829</v>
      </c>
      <c r="W50" s="65">
        <v>0.8579525327665604</v>
      </c>
      <c r="X50" s="65">
        <v>1.2625482625482625</v>
      </c>
      <c r="Y50" s="65">
        <v>0.7835351089588378</v>
      </c>
      <c r="Z50" s="65">
        <v>2.5163398692810457</v>
      </c>
      <c r="AA50" s="65">
        <v>2.6041597887091448</v>
      </c>
      <c r="AB50" s="65">
        <v>1.4702194357366771</v>
      </c>
      <c r="AC50" s="65">
        <v>0.8146679881070367</v>
      </c>
      <c r="AD50" s="65">
        <v>2.7906295754026353</v>
      </c>
      <c r="AE50" s="77">
        <v>2.182430776770399</v>
      </c>
      <c r="AF50" s="77">
        <v>0.9149214659685864</v>
      </c>
      <c r="AG50" s="77">
        <v>0.35805506736965437</v>
      </c>
      <c r="AH50" s="131" t="s">
        <v>5</v>
      </c>
      <c r="AI50" s="15">
        <v>3</v>
      </c>
      <c r="AJ50" s="86">
        <f>_xlfn.IFERROR(IF($AH50="+",(C50-MIN($C50:$AG50))/(MAX($C50:$AG50)-MIN($C50:$AG50)),(C50-MAX($C50:$AG50))/(MIN($C50:$AG50)-MAX($C50:$AG50)))*$AI50,"-")</f>
        <v>2.3694768311216827</v>
      </c>
      <c r="AK50" s="86">
        <f>_xlfn.IFERROR(IF($AH50="+",(D50-MIN($C50:$AG50))/(MAX($C50:$AG50)-MIN($C50:$AG50)),(D50-MAX($C50:$AG50))/(MIN($C50:$AG50)-MAX($C50:$AG50)))*$AI50,"-")</f>
        <v>1.4363708060308522</v>
      </c>
      <c r="AL50" s="86">
        <f>_xlfn.IFERROR(IF($AH50="+",(E50-MIN($C50:$AG50))/(MAX($C50:$AG50)-MIN($C50:$AG50)),(E50-MAX($C50:$AG50))/(MIN($C50:$AG50)-MAX($C50:$AG50)))*$AI50,"-")</f>
        <v>0</v>
      </c>
      <c r="AM50" s="86">
        <f>_xlfn.IFERROR(IF($AH50="+",(F50-MIN($C50:$AG50))/(MAX($C50:$AG50)-MIN($C50:$AG50)),(F50-MAX($C50:$AG50))/(MIN($C50:$AG50)-MAX($C50:$AG50)))*$AI50,"-")</f>
        <v>1.99852666790792</v>
      </c>
      <c r="AN50" s="89">
        <f>_xlfn.IFERROR(IF($AH50="+",(G50-MIN($C50:$AG50))/(MAX($C50:$AG50)-MIN($C50:$AG50)),(G50-MAX($C50:$AG50))/(MIN($C50:$AG50)-MAX($C50:$AG50)))*$AI50,"-")</f>
        <v>2.454440965363564</v>
      </c>
      <c r="AO50" s="89">
        <f>_xlfn.IFERROR(IF($AH50="+",(H50-MIN($C50:$AG50))/(MAX($C50:$AG50)-MIN($C50:$AG50)),(H50-MAX($C50:$AG50))/(MIN($C50:$AG50)-MAX($C50:$AG50)))*$AI50,"-")</f>
        <v>2.4813214765825586</v>
      </c>
      <c r="AP50" s="89">
        <f>_xlfn.IFERROR(IF($AH50="+",(I50-MIN($C50:$AG50))/(MAX($C50:$AG50)-MIN($C50:$AG50)),(I50-MAX($C50:$AG50))/(MIN($C50:$AG50)-MAX($C50:$AG50)))*$AI50,"-")</f>
        <v>2.4847232989501626</v>
      </c>
      <c r="AQ50" s="89">
        <f>_xlfn.IFERROR(IF($AH50="+",(J50-MIN($C50:$AG50))/(MAX($C50:$AG50)-MIN($C50:$AG50)),(J50-MAX($C50:$AG50))/(MIN($C50:$AG50)-MAX($C50:$AG50)))*$AI50,"-")</f>
        <v>2.616045516656227</v>
      </c>
      <c r="AR50" s="89">
        <f>_xlfn.IFERROR(IF($AH50="+",(K50-MIN($C50:$AG50))/(MAX($C50:$AG50)-MIN($C50:$AG50)),(K50-MAX($C50:$AG50))/(MIN($C50:$AG50)-MAX($C50:$AG50)))*$AI50,"-")</f>
        <v>2.5180029770419283</v>
      </c>
      <c r="AS50" s="92">
        <f>_xlfn.IFERROR(IF($AH50="+",(L50-MIN($C50:$AG50))/(MAX($C50:$AG50)-MIN($C50:$AG50)),(L50-MAX($C50:$AG50))/(MIN($C50:$AG50)-MAX($C50:$AG50)))*$AI50,"-")</f>
        <v>2.499245866111298</v>
      </c>
      <c r="AT50" s="92">
        <f>_xlfn.IFERROR(IF($AH50="+",(M50-MIN($C50:$AG50))/(MAX($C50:$AG50)-MIN($C50:$AG50)),(M50-MAX($C50:$AG50))/(MIN($C50:$AG50)-MAX($C50:$AG50)))*$AI50,"-")</f>
        <v>2.6558612167282103</v>
      </c>
      <c r="AU50" s="92">
        <f>_xlfn.IFERROR(IF($AH50="+",(N50-MIN($C50:$AG50))/(MAX($C50:$AG50)-MIN($C50:$AG50)),(N50-MAX($C50:$AG50))/(MIN($C50:$AG50)-MAX($C50:$AG50)))*$AI50,"-")</f>
        <v>2.2665881970934523</v>
      </c>
      <c r="AV50" s="95">
        <f>_xlfn.IFERROR(IF($AH50="+",(O50-MIN($C50:$AG50))/(MAX($C50:$AG50)-MIN($C50:$AG50)),(O50-MAX($C50:$AG50))/(MIN($C50:$AG50)-MAX($C50:$AG50)))*$AI50,"-")</f>
        <v>1.9867811517407563</v>
      </c>
      <c r="AW50" s="95">
        <f>_xlfn.IFERROR(IF($AH50="+",(P50-MIN($C50:$AG50))/(MAX($C50:$AG50)-MIN($C50:$AG50)),(P50-MAX($C50:$AG50))/(MIN($C50:$AG50)-MAX($C50:$AG50)))*$AI50,"-")</f>
        <v>2.7813742704729094</v>
      </c>
      <c r="AX50" s="95">
        <f>_xlfn.IFERROR(IF($AH50="+",(Q50-MIN($C50:$AG50))/(MAX($C50:$AG50)-MIN($C50:$AG50)),(Q50-MAX($C50:$AG50))/(MIN($C50:$AG50)-MAX($C50:$AG50)))*$AI50,"-")</f>
        <v>2.226853743095287</v>
      </c>
      <c r="AY50" s="95">
        <f>_xlfn.IFERROR(IF($AH50="+",(R50-MIN($C50:$AG50))/(MAX($C50:$AG50)-MIN($C50:$AG50)),(R50-MAX($C50:$AG50))/(MIN($C50:$AG50)-MAX($C50:$AG50)))*$AI50,"-")</f>
        <v>1.8904013702387639</v>
      </c>
      <c r="AZ50" s="95">
        <f>_xlfn.IFERROR(IF($AH50="+",(S50-MIN($C50:$AG50))/(MAX($C50:$AG50)-MIN($C50:$AG50)),(S50-MAX($C50:$AG50))/(MIN($C50:$AG50)-MAX($C50:$AG50)))*$AI50,"-")</f>
        <v>2.6780645215034533</v>
      </c>
      <c r="BA50" s="95">
        <f>_xlfn.IFERROR(IF($AH50="+",(T50-MIN($C50:$AG50))/(MAX($C50:$AG50)-MIN($C50:$AG50)),(T50-MAX($C50:$AG50))/(MIN($C50:$AG50)-MAX($C50:$AG50)))*$AI50,"-")</f>
        <v>1.6438984170591553</v>
      </c>
      <c r="BB50" s="95">
        <f>_xlfn.IFERROR(IF($AH50="+",(U50-MIN($C50:$AG50))/(MAX($C50:$AG50)-MIN($C50:$AG50)),(U50-MAX($C50:$AG50))/(MIN($C50:$AG50)-MAX($C50:$AG50)))*$AI50,"-")</f>
        <v>2.6127204127793506</v>
      </c>
      <c r="BC50" s="95">
        <f>_xlfn.IFERROR(IF($AH50="+",(V50-MIN($C50:$AG50))/(MAX($C50:$AG50)-MIN($C50:$AG50)),(V50-MAX($C50:$AG50))/(MIN($C50:$AG50)-MAX($C50:$AG50)))*$AI50,"-")</f>
        <v>2.255880951804115</v>
      </c>
      <c r="BD50" s="95">
        <f>_xlfn.IFERROR(IF($AH50="+",(W50-MIN($C50:$AG50))/(MAX($C50:$AG50)-MIN($C50:$AG50)),(W50-MAX($C50:$AG50))/(MIN($C50:$AG50)-MAX($C50:$AG50)))*$AI50,"-")</f>
        <v>2.8102335578379964</v>
      </c>
      <c r="BE50" s="95">
        <f>_xlfn.IFERROR(IF($AH50="+",(X50-MIN($C50:$AG50))/(MAX($C50:$AG50)-MIN($C50:$AG50)),(X50-MAX($C50:$AG50))/(MIN($C50:$AG50)-MAX($C50:$AG50)))*$AI50,"-")</f>
        <v>2.6566446771789347</v>
      </c>
      <c r="BF50" s="95">
        <f>_xlfn.IFERROR(IF($AH50="+",(Y50-MIN($C50:$AG50))/(MAX($C50:$AG50)-MIN($C50:$AG50)),(Y50-MAX($C50:$AG50))/(MIN($C50:$AG50)-MAX($C50:$AG50)))*$AI50,"-")</f>
        <v>2.8384832104735445</v>
      </c>
      <c r="BG50" s="95">
        <f>_xlfn.IFERROR(IF($AH50="+",(Z50-MIN($C50:$AG50))/(MAX($C50:$AG50)-MIN($C50:$AG50)),(Z50-MAX($C50:$AG50))/(MIN($C50:$AG50)-MAX($C50:$AG50)))*$AI50,"-")</f>
        <v>2.180691929082176</v>
      </c>
      <c r="BH50" s="95">
        <f>_xlfn.IFERROR(IF($AH50="+",(AA50-MIN($C50:$AG50))/(MAX($C50:$AG50)-MIN($C50:$AG50)),(AA50-MAX($C50:$AG50))/(MIN($C50:$AG50)-MAX($C50:$AG50)))*$AI50,"-")</f>
        <v>2.1473545452896965</v>
      </c>
      <c r="BI50" s="95">
        <f>_xlfn.IFERROR(IF($AH50="+",(AB50-MIN($C50:$AG50))/(MAX($C50:$AG50)-MIN($C50:$AG50)),(AB50-MAX($C50:$AG50))/(MIN($C50:$AG50)-MAX($C50:$AG50)))*$AI50,"-")</f>
        <v>2.5778104713597774</v>
      </c>
      <c r="BJ50" s="95">
        <f>_xlfn.IFERROR(IF($AH50="+",(AC50-MIN($C50:$AG50))/(MAX($C50:$AG50)-MIN($C50:$AG50)),(AC50-MAX($C50:$AG50))/(MIN($C50:$AG50)-MAX($C50:$AG50)))*$AI50,"-")</f>
        <v>2.8266648354683372</v>
      </c>
      <c r="BK50" s="95">
        <f>_xlfn.IFERROR(IF($AH50="+",(AD50-MIN($C50:$AG50))/(MAX($C50:$AG50)-MIN($C50:$AG50)),(AD50-MAX($C50:$AG50))/(MIN($C50:$AG50)-MAX($C50:$AG50)))*$AI50,"-")</f>
        <v>2.07656861329175</v>
      </c>
      <c r="BL50" s="98">
        <f>_xlfn.IFERROR(IF($AH50="+",(AE50-MIN($C50:$AG50))/(MAX($C50:$AG50)-MIN($C50:$AG50)),(AE50-MAX($C50:$AG50))/(MIN($C50:$AG50)-MAX($C50:$AG50)))*$AI50,"-")</f>
        <v>2.3074474037093147</v>
      </c>
      <c r="BM50" s="98">
        <f>_xlfn.IFERROR(IF($AH50="+",(AF50-MIN($C50:$AG50))/(MAX($C50:$AG50)-MIN($C50:$AG50)),(AF50-MAX($C50:$AG50))/(MIN($C50:$AG50)-MAX($C50:$AG50)))*$AI50,"-")</f>
        <v>2.788607539472551</v>
      </c>
      <c r="BN50" s="98">
        <f>_xlfn.IFERROR(IF($AH50="+",(AG50-MIN($C50:$AG50))/(MAX($C50:$AG50)-MIN($C50:$AG50)),(AG50-MAX($C50:$AG50))/(MIN($C50:$AG50)-MAX($C50:$AG50)))*$AI50,"-")</f>
        <v>3</v>
      </c>
      <c r="BQ50" s="6"/>
      <c r="BR50" s="6"/>
      <c r="BS50" s="6"/>
      <c r="BT50" s="6"/>
      <c r="BU50" s="6"/>
    </row>
    <row r="51" spans="1:73" ht="15.75">
      <c r="A51" s="4" t="s">
        <v>15</v>
      </c>
      <c r="B51" s="11"/>
      <c r="C51" s="41">
        <v>57.70049680624557</v>
      </c>
      <c r="D51" s="33" t="s">
        <v>5</v>
      </c>
      <c r="E51" s="42" t="s">
        <v>5</v>
      </c>
      <c r="F51" s="42" t="s">
        <v>5</v>
      </c>
      <c r="G51" s="50" t="s">
        <v>5</v>
      </c>
      <c r="H51" s="50" t="s">
        <v>5</v>
      </c>
      <c r="I51" s="50">
        <v>47.31457800511509</v>
      </c>
      <c r="J51" s="50">
        <v>86.66666666666667</v>
      </c>
      <c r="K51" s="50">
        <v>0</v>
      </c>
      <c r="L51" s="57">
        <v>0</v>
      </c>
      <c r="M51" s="57" t="s">
        <v>5</v>
      </c>
      <c r="N51" s="57" t="s">
        <v>5</v>
      </c>
      <c r="O51" s="65" t="s">
        <v>5</v>
      </c>
      <c r="P51" s="65">
        <v>77.77777777777777</v>
      </c>
      <c r="Q51" s="65" t="s">
        <v>5</v>
      </c>
      <c r="R51" s="65" t="s">
        <v>5</v>
      </c>
      <c r="S51" s="65" t="s">
        <v>5</v>
      </c>
      <c r="T51" s="65" t="s">
        <v>5</v>
      </c>
      <c r="U51" s="65" t="s">
        <v>5</v>
      </c>
      <c r="V51" s="65" t="s">
        <v>5</v>
      </c>
      <c r="W51" s="65" t="s">
        <v>5</v>
      </c>
      <c r="X51" s="65" t="s">
        <v>5</v>
      </c>
      <c r="Y51" s="65">
        <v>60</v>
      </c>
      <c r="Z51" s="65" t="s">
        <v>5</v>
      </c>
      <c r="AA51" s="65">
        <v>81.25</v>
      </c>
      <c r="AB51" s="65" t="s">
        <v>5</v>
      </c>
      <c r="AC51" s="65" t="s">
        <v>5</v>
      </c>
      <c r="AD51" s="65" t="s">
        <v>5</v>
      </c>
      <c r="AE51" s="77" t="s">
        <v>5</v>
      </c>
      <c r="AF51" s="77">
        <v>36.19631901840491</v>
      </c>
      <c r="AG51" s="77">
        <v>36.18090452261306</v>
      </c>
      <c r="AH51" s="131" t="s">
        <v>59</v>
      </c>
      <c r="AI51" s="15">
        <v>6</v>
      </c>
      <c r="AJ51" s="86">
        <f>_xlfn.IFERROR(IF($AH51="+",(C51-MIN($C51:$AG51))/(MAX($C51:$AG51)-MIN($C51:$AG51)),(C51-MAX($C51:$AG51))/(MIN($C51:$AG51)-MAX($C51:$AG51)))*$AI51,"-")</f>
        <v>3.994649778893924</v>
      </c>
      <c r="AK51" s="86" t="str">
        <f>_xlfn.IFERROR(IF($AH51="+",(D51-MIN($C51:$AG51))/(MAX($C51:$AG51)-MIN($C51:$AG51)),(D51-MAX($C51:$AG51))/(MIN($C51:$AG51)-MAX($C51:$AG51)))*$AI51,"-")</f>
        <v>-</v>
      </c>
      <c r="AL51" s="86" t="str">
        <f>_xlfn.IFERROR(IF($AH51="+",(E51-MIN($C51:$AG51))/(MAX($C51:$AG51)-MIN($C51:$AG51)),(E51-MAX($C51:$AG51))/(MIN($C51:$AG51)-MAX($C51:$AG51)))*$AI51,"-")</f>
        <v>-</v>
      </c>
      <c r="AM51" s="86" t="str">
        <f>_xlfn.IFERROR(IF($AH51="+",(F51-MIN($C51:$AG51))/(MAX($C51:$AG51)-MIN($C51:$AG51)),(F51-MAX($C51:$AG51))/(MIN($C51:$AG51)-MAX($C51:$AG51)))*$AI51,"-")</f>
        <v>-</v>
      </c>
      <c r="AN51" s="89" t="str">
        <f>_xlfn.IFERROR(IF($AH51="+",(G51-MIN($C51:$AG51))/(MAX($C51:$AG51)-MIN($C51:$AG51)),(G51-MAX($C51:$AG51))/(MIN($C51:$AG51)-MAX($C51:$AG51)))*$AI51,"-")</f>
        <v>-</v>
      </c>
      <c r="AO51" s="89" t="str">
        <f>_xlfn.IFERROR(IF($AH51="+",(H51-MIN($C51:$AG51))/(MAX($C51:$AG51)-MIN($C51:$AG51)),(H51-MAX($C51:$AG51))/(MIN($C51:$AG51)-MAX($C51:$AG51)))*$AI51,"-")</f>
        <v>-</v>
      </c>
      <c r="AP51" s="89">
        <f>_xlfn.IFERROR(IF($AH51="+",(I51-MIN($C51:$AG51))/(MAX($C51:$AG51)-MIN($C51:$AG51)),(I51-MAX($C51:$AG51))/(MIN($C51:$AG51)-MAX($C51:$AG51)))*$AI51,"-")</f>
        <v>3.275624631123352</v>
      </c>
      <c r="AQ51" s="89">
        <f>_xlfn.IFERROR(IF($AH51="+",(J51-MIN($C51:$AG51))/(MAX($C51:$AG51)-MIN($C51:$AG51)),(J51-MAX($C51:$AG51))/(MIN($C51:$AG51)-MAX($C51:$AG51)))*$AI51,"-")</f>
        <v>6</v>
      </c>
      <c r="AR51" s="89">
        <f>_xlfn.IFERROR(IF($AH51="+",(K51-MIN($C51:$AG51))/(MAX($C51:$AG51)-MIN($C51:$AG51)),(K51-MAX($C51:$AG51))/(MIN($C51:$AG51)-MAX($C51:$AG51)))*$AI51,"-")</f>
        <v>0</v>
      </c>
      <c r="AS51" s="92">
        <f>_xlfn.IFERROR(IF($AH51="+",(L51-MIN($C51:$AG51))/(MAX($C51:$AG51)-MIN($C51:$AG51)),(L51-MAX($C51:$AG51))/(MIN($C51:$AG51)-MAX($C51:$AG51)))*$AI51,"-")</f>
        <v>0</v>
      </c>
      <c r="AT51" s="92" t="str">
        <f>_xlfn.IFERROR(IF($AH51="+",(M51-MIN($C51:$AG51))/(MAX($C51:$AG51)-MIN($C51:$AG51)),(M51-MAX($C51:$AG51))/(MIN($C51:$AG51)-MAX($C51:$AG51)))*$AI51,"-")</f>
        <v>-</v>
      </c>
      <c r="AU51" s="92" t="str">
        <f>_xlfn.IFERROR(IF($AH51="+",(N51-MIN($C51:$AG51))/(MAX($C51:$AG51)-MIN($C51:$AG51)),(N51-MAX($C51:$AG51))/(MIN($C51:$AG51)-MAX($C51:$AG51)))*$AI51,"-")</f>
        <v>-</v>
      </c>
      <c r="AV51" s="95" t="str">
        <f>_xlfn.IFERROR(IF($AH51="+",(O51-MIN($C51:$AG51))/(MAX($C51:$AG51)-MIN($C51:$AG51)),(O51-MAX($C51:$AG51))/(MIN($C51:$AG51)-MAX($C51:$AG51)))*$AI51,"-")</f>
        <v>-</v>
      </c>
      <c r="AW51" s="95">
        <f>_xlfn.IFERROR(IF($AH51="+",(P51-MIN($C51:$AG51))/(MAX($C51:$AG51)-MIN($C51:$AG51)),(P51-MAX($C51:$AG51))/(MIN($C51:$AG51)-MAX($C51:$AG51)))*$AI51,"-")</f>
        <v>5.384615384615384</v>
      </c>
      <c r="AX51" s="95" t="str">
        <f>_xlfn.IFERROR(IF($AH51="+",(Q51-MIN($C51:$AG51))/(MAX($C51:$AG51)-MIN($C51:$AG51)),(Q51-MAX($C51:$AG51))/(MIN($C51:$AG51)-MAX($C51:$AG51)))*$AI51,"-")</f>
        <v>-</v>
      </c>
      <c r="AY51" s="95" t="str">
        <f>_xlfn.IFERROR(IF($AH51="+",(R51-MIN($C51:$AG51))/(MAX($C51:$AG51)-MIN($C51:$AG51)),(R51-MAX($C51:$AG51))/(MIN($C51:$AG51)-MAX($C51:$AG51)))*$AI51,"-")</f>
        <v>-</v>
      </c>
      <c r="AZ51" s="95" t="str">
        <f>_xlfn.IFERROR(IF($AH51="+",(S51-MIN($C51:$AG51))/(MAX($C51:$AG51)-MIN($C51:$AG51)),(S51-MAX($C51:$AG51))/(MIN($C51:$AG51)-MAX($C51:$AG51)))*$AI51,"-")</f>
        <v>-</v>
      </c>
      <c r="BA51" s="95" t="str">
        <f>_xlfn.IFERROR(IF($AH51="+",(T51-MIN($C51:$AG51))/(MAX($C51:$AG51)-MIN($C51:$AG51)),(T51-MAX($C51:$AG51))/(MIN($C51:$AG51)-MAX($C51:$AG51)))*$AI51,"-")</f>
        <v>-</v>
      </c>
      <c r="BB51" s="95" t="str">
        <f>_xlfn.IFERROR(IF($AH51="+",(U51-MIN($C51:$AG51))/(MAX($C51:$AG51)-MIN($C51:$AG51)),(U51-MAX($C51:$AG51))/(MIN($C51:$AG51)-MAX($C51:$AG51)))*$AI51,"-")</f>
        <v>-</v>
      </c>
      <c r="BC51" s="95" t="str">
        <f>_xlfn.IFERROR(IF($AH51="+",(V51-MIN($C51:$AG51))/(MAX($C51:$AG51)-MIN($C51:$AG51)),(V51-MAX($C51:$AG51))/(MIN($C51:$AG51)-MAX($C51:$AG51)))*$AI51,"-")</f>
        <v>-</v>
      </c>
      <c r="BD51" s="95" t="str">
        <f>_xlfn.IFERROR(IF($AH51="+",(W51-MIN($C51:$AG51))/(MAX($C51:$AG51)-MIN($C51:$AG51)),(W51-MAX($C51:$AG51))/(MIN($C51:$AG51)-MAX($C51:$AG51)))*$AI51,"-")</f>
        <v>-</v>
      </c>
      <c r="BE51" s="95" t="str">
        <f>_xlfn.IFERROR(IF($AH51="+",(X51-MIN($C51:$AG51))/(MAX($C51:$AG51)-MIN($C51:$AG51)),(X51-MAX($C51:$AG51))/(MIN($C51:$AG51)-MAX($C51:$AG51)))*$AI51,"-")</f>
        <v>-</v>
      </c>
      <c r="BF51" s="95">
        <f>_xlfn.IFERROR(IF($AH51="+",(Y51-MIN($C51:$AG51))/(MAX($C51:$AG51)-MIN($C51:$AG51)),(Y51-MAX($C51:$AG51))/(MIN($C51:$AG51)-MAX($C51:$AG51)))*$AI51,"-")</f>
        <v>4.153846153846153</v>
      </c>
      <c r="BG51" s="95" t="str">
        <f>_xlfn.IFERROR(IF($AH51="+",(Z51-MIN($C51:$AG51))/(MAX($C51:$AG51)-MIN($C51:$AG51)),(Z51-MAX($C51:$AG51))/(MIN($C51:$AG51)-MAX($C51:$AG51)))*$AI51,"-")</f>
        <v>-</v>
      </c>
      <c r="BH51" s="95">
        <f>_xlfn.IFERROR(IF($AH51="+",(AA51-MIN($C51:$AG51))/(MAX($C51:$AG51)-MIN($C51:$AG51)),(AA51-MAX($C51:$AG51))/(MIN($C51:$AG51)-MAX($C51:$AG51)))*$AI51,"-")</f>
        <v>5.625</v>
      </c>
      <c r="BI51" s="95" t="str">
        <f>_xlfn.IFERROR(IF($AH51="+",(AB51-MIN($C51:$AG51))/(MAX($C51:$AG51)-MIN($C51:$AG51)),(AB51-MAX($C51:$AG51))/(MIN($C51:$AG51)-MAX($C51:$AG51)))*$AI51,"-")</f>
        <v>-</v>
      </c>
      <c r="BJ51" s="95" t="str">
        <f>_xlfn.IFERROR(IF($AH51="+",(AC51-MIN($C51:$AG51))/(MAX($C51:$AG51)-MIN($C51:$AG51)),(AC51-MAX($C51:$AG51))/(MIN($C51:$AG51)-MAX($C51:$AG51)))*$AI51,"-")</f>
        <v>-</v>
      </c>
      <c r="BK51" s="95" t="str">
        <f>_xlfn.IFERROR(IF($AH51="+",(AD51-MIN($C51:$AG51))/(MAX($C51:$AG51)-MIN($C51:$AG51)),(AD51-MAX($C51:$AG51))/(MIN($C51:$AG51)-MAX($C51:$AG51)))*$AI51,"-")</f>
        <v>-</v>
      </c>
      <c r="BL51" s="98" t="str">
        <f>_xlfn.IFERROR(IF($AH51="+",(AE51-MIN($C51:$AG51))/(MAX($C51:$AG51)-MIN($C51:$AG51)),(AE51-MAX($C51:$AG51))/(MIN($C51:$AG51)-MAX($C51:$AG51)))*$AI51,"-")</f>
        <v>-</v>
      </c>
      <c r="BM51" s="98">
        <f>_xlfn.IFERROR(IF($AH51="+",(AF51-MIN($C51:$AG51))/(MAX($C51:$AG51)-MIN($C51:$AG51)),(AF51-MAX($C51:$AG51))/(MIN($C51:$AG51)-MAX($C51:$AG51)))*$AI51,"-")</f>
        <v>2.5058990089664936</v>
      </c>
      <c r="BN51" s="98">
        <f>_xlfn.IFERROR(IF($AH51="+",(AG51-MIN($C51:$AG51))/(MAX($C51:$AG51)-MIN($C51:$AG51)),(AG51-MAX($C51:$AG51))/(MIN($C51:$AG51)-MAX($C51:$AG51)))*$AI51,"-")</f>
        <v>2.5048318515655197</v>
      </c>
      <c r="BQ51" s="6"/>
      <c r="BR51" s="6"/>
      <c r="BS51" s="6"/>
      <c r="BT51" s="6"/>
      <c r="BU51" s="6"/>
    </row>
    <row r="52" spans="1:73" ht="30">
      <c r="A52" s="136" t="s">
        <v>16</v>
      </c>
      <c r="B52" s="11"/>
      <c r="C52" s="41">
        <v>0</v>
      </c>
      <c r="D52" s="33" t="s">
        <v>5</v>
      </c>
      <c r="E52" s="42" t="s">
        <v>5</v>
      </c>
      <c r="F52" s="42" t="s">
        <v>5</v>
      </c>
      <c r="G52" s="50" t="s">
        <v>5</v>
      </c>
      <c r="H52" s="50" t="s">
        <v>5</v>
      </c>
      <c r="I52" s="50">
        <v>0</v>
      </c>
      <c r="J52" s="50">
        <v>0</v>
      </c>
      <c r="K52" s="50">
        <v>0</v>
      </c>
      <c r="L52" s="57">
        <v>0</v>
      </c>
      <c r="M52" s="57" t="s">
        <v>5</v>
      </c>
      <c r="N52" s="57" t="s">
        <v>5</v>
      </c>
      <c r="O52" s="65" t="s">
        <v>5</v>
      </c>
      <c r="P52" s="65">
        <v>0</v>
      </c>
      <c r="Q52" s="65" t="s">
        <v>5</v>
      </c>
      <c r="R52" s="65" t="s">
        <v>5</v>
      </c>
      <c r="S52" s="65" t="s">
        <v>5</v>
      </c>
      <c r="T52" s="65" t="s">
        <v>5</v>
      </c>
      <c r="U52" s="65" t="s">
        <v>5</v>
      </c>
      <c r="V52" s="65" t="s">
        <v>5</v>
      </c>
      <c r="W52" s="65" t="s">
        <v>5</v>
      </c>
      <c r="X52" s="65" t="s">
        <v>5</v>
      </c>
      <c r="Y52" s="65">
        <v>0</v>
      </c>
      <c r="Z52" s="65" t="s">
        <v>5</v>
      </c>
      <c r="AA52" s="65">
        <v>0</v>
      </c>
      <c r="AB52" s="65" t="s">
        <v>5</v>
      </c>
      <c r="AC52" s="65" t="s">
        <v>5</v>
      </c>
      <c r="AD52" s="65" t="s">
        <v>5</v>
      </c>
      <c r="AE52" s="77" t="s">
        <v>5</v>
      </c>
      <c r="AF52" s="77">
        <v>0</v>
      </c>
      <c r="AG52" s="77">
        <v>0</v>
      </c>
      <c r="AH52" s="131" t="s">
        <v>5</v>
      </c>
      <c r="AI52" s="15">
        <v>8</v>
      </c>
      <c r="AJ52" s="86">
        <f>IF(C52&lt;&gt;0,"-",$AI$52)</f>
        <v>8</v>
      </c>
      <c r="AK52" s="86" t="str">
        <f aca="true" t="shared" si="2" ref="AK52:BN52">IF(D52&lt;&gt;0,"-",$AI$52)</f>
        <v>-</v>
      </c>
      <c r="AL52" s="86" t="str">
        <f t="shared" si="2"/>
        <v>-</v>
      </c>
      <c r="AM52" s="86" t="str">
        <f t="shared" si="2"/>
        <v>-</v>
      </c>
      <c r="AN52" s="89" t="str">
        <f t="shared" si="2"/>
        <v>-</v>
      </c>
      <c r="AO52" s="89" t="str">
        <f t="shared" si="2"/>
        <v>-</v>
      </c>
      <c r="AP52" s="89">
        <f t="shared" si="2"/>
        <v>8</v>
      </c>
      <c r="AQ52" s="89">
        <f t="shared" si="2"/>
        <v>8</v>
      </c>
      <c r="AR52" s="89">
        <f t="shared" si="2"/>
        <v>8</v>
      </c>
      <c r="AS52" s="92">
        <f t="shared" si="2"/>
        <v>8</v>
      </c>
      <c r="AT52" s="92" t="str">
        <f t="shared" si="2"/>
        <v>-</v>
      </c>
      <c r="AU52" s="92" t="str">
        <f t="shared" si="2"/>
        <v>-</v>
      </c>
      <c r="AV52" s="95" t="str">
        <f t="shared" si="2"/>
        <v>-</v>
      </c>
      <c r="AW52" s="95">
        <f t="shared" si="2"/>
        <v>8</v>
      </c>
      <c r="AX52" s="95" t="str">
        <f t="shared" si="2"/>
        <v>-</v>
      </c>
      <c r="AY52" s="95" t="str">
        <f t="shared" si="2"/>
        <v>-</v>
      </c>
      <c r="AZ52" s="95" t="str">
        <f t="shared" si="2"/>
        <v>-</v>
      </c>
      <c r="BA52" s="95" t="str">
        <f t="shared" si="2"/>
        <v>-</v>
      </c>
      <c r="BB52" s="95" t="str">
        <f t="shared" si="2"/>
        <v>-</v>
      </c>
      <c r="BC52" s="95" t="str">
        <f t="shared" si="2"/>
        <v>-</v>
      </c>
      <c r="BD52" s="95" t="str">
        <f t="shared" si="2"/>
        <v>-</v>
      </c>
      <c r="BE52" s="95" t="str">
        <f t="shared" si="2"/>
        <v>-</v>
      </c>
      <c r="BF52" s="95">
        <f t="shared" si="2"/>
        <v>8</v>
      </c>
      <c r="BG52" s="95" t="str">
        <f t="shared" si="2"/>
        <v>-</v>
      </c>
      <c r="BH52" s="95">
        <f t="shared" si="2"/>
        <v>8</v>
      </c>
      <c r="BI52" s="95" t="str">
        <f t="shared" si="2"/>
        <v>-</v>
      </c>
      <c r="BJ52" s="95" t="str">
        <f t="shared" si="2"/>
        <v>-</v>
      </c>
      <c r="BK52" s="95" t="str">
        <f t="shared" si="2"/>
        <v>-</v>
      </c>
      <c r="BL52" s="98" t="str">
        <f t="shared" si="2"/>
        <v>-</v>
      </c>
      <c r="BM52" s="98">
        <f t="shared" si="2"/>
        <v>8</v>
      </c>
      <c r="BN52" s="98">
        <f t="shared" si="2"/>
        <v>8</v>
      </c>
      <c r="BQ52" s="6"/>
      <c r="BR52" s="6"/>
      <c r="BS52" s="6"/>
      <c r="BT52" s="6"/>
      <c r="BU52" s="6"/>
    </row>
    <row r="53" spans="1:73" ht="15.75">
      <c r="A53" s="8" t="s">
        <v>17</v>
      </c>
      <c r="B53" s="11"/>
      <c r="C53" s="41">
        <v>0</v>
      </c>
      <c r="D53" s="33" t="s">
        <v>5</v>
      </c>
      <c r="E53" s="42" t="s">
        <v>5</v>
      </c>
      <c r="F53" s="42" t="s">
        <v>5</v>
      </c>
      <c r="G53" s="50" t="s">
        <v>5</v>
      </c>
      <c r="H53" s="50" t="s">
        <v>5</v>
      </c>
      <c r="I53" s="50">
        <v>0</v>
      </c>
      <c r="J53" s="50">
        <v>0</v>
      </c>
      <c r="K53" s="50">
        <v>0</v>
      </c>
      <c r="L53" s="57">
        <v>0</v>
      </c>
      <c r="M53" s="57" t="s">
        <v>5</v>
      </c>
      <c r="N53" s="57" t="s">
        <v>5</v>
      </c>
      <c r="O53" s="65" t="s">
        <v>5</v>
      </c>
      <c r="P53" s="65">
        <v>0</v>
      </c>
      <c r="Q53" s="65" t="s">
        <v>5</v>
      </c>
      <c r="R53" s="65" t="s">
        <v>5</v>
      </c>
      <c r="S53" s="65" t="s">
        <v>5</v>
      </c>
      <c r="T53" s="65" t="s">
        <v>5</v>
      </c>
      <c r="U53" s="65" t="s">
        <v>5</v>
      </c>
      <c r="V53" s="65" t="s">
        <v>5</v>
      </c>
      <c r="W53" s="65" t="s">
        <v>5</v>
      </c>
      <c r="X53" s="65" t="s">
        <v>5</v>
      </c>
      <c r="Y53" s="65">
        <v>0</v>
      </c>
      <c r="Z53" s="65" t="s">
        <v>5</v>
      </c>
      <c r="AA53" s="65">
        <v>0</v>
      </c>
      <c r="AB53" s="65" t="s">
        <v>5</v>
      </c>
      <c r="AC53" s="65" t="s">
        <v>5</v>
      </c>
      <c r="AD53" s="65" t="s">
        <v>5</v>
      </c>
      <c r="AE53" s="77" t="s">
        <v>5</v>
      </c>
      <c r="AF53" s="77">
        <v>0</v>
      </c>
      <c r="AG53" s="77">
        <v>0</v>
      </c>
      <c r="AH53" s="131" t="s">
        <v>5</v>
      </c>
      <c r="AI53" s="15">
        <v>9</v>
      </c>
      <c r="AJ53" s="86">
        <f>IF(C53&lt;&gt;0,"-",$AI$53)</f>
        <v>9</v>
      </c>
      <c r="AK53" s="86" t="str">
        <f aca="true" t="shared" si="3" ref="AK53:BN53">IF(D53&lt;&gt;0,"-",$AI$53)</f>
        <v>-</v>
      </c>
      <c r="AL53" s="86" t="str">
        <f t="shared" si="3"/>
        <v>-</v>
      </c>
      <c r="AM53" s="86" t="str">
        <f t="shared" si="3"/>
        <v>-</v>
      </c>
      <c r="AN53" s="89" t="str">
        <f t="shared" si="3"/>
        <v>-</v>
      </c>
      <c r="AO53" s="89" t="str">
        <f t="shared" si="3"/>
        <v>-</v>
      </c>
      <c r="AP53" s="89">
        <f t="shared" si="3"/>
        <v>9</v>
      </c>
      <c r="AQ53" s="89">
        <f t="shared" si="3"/>
        <v>9</v>
      </c>
      <c r="AR53" s="89">
        <f t="shared" si="3"/>
        <v>9</v>
      </c>
      <c r="AS53" s="92">
        <f t="shared" si="3"/>
        <v>9</v>
      </c>
      <c r="AT53" s="92" t="str">
        <f t="shared" si="3"/>
        <v>-</v>
      </c>
      <c r="AU53" s="92" t="str">
        <f t="shared" si="3"/>
        <v>-</v>
      </c>
      <c r="AV53" s="95" t="str">
        <f t="shared" si="3"/>
        <v>-</v>
      </c>
      <c r="AW53" s="95">
        <f t="shared" si="3"/>
        <v>9</v>
      </c>
      <c r="AX53" s="95" t="str">
        <f t="shared" si="3"/>
        <v>-</v>
      </c>
      <c r="AY53" s="95" t="str">
        <f t="shared" si="3"/>
        <v>-</v>
      </c>
      <c r="AZ53" s="95" t="str">
        <f t="shared" si="3"/>
        <v>-</v>
      </c>
      <c r="BA53" s="95" t="str">
        <f t="shared" si="3"/>
        <v>-</v>
      </c>
      <c r="BB53" s="95" t="str">
        <f t="shared" si="3"/>
        <v>-</v>
      </c>
      <c r="BC53" s="95" t="str">
        <f t="shared" si="3"/>
        <v>-</v>
      </c>
      <c r="BD53" s="95" t="str">
        <f t="shared" si="3"/>
        <v>-</v>
      </c>
      <c r="BE53" s="95" t="str">
        <f t="shared" si="3"/>
        <v>-</v>
      </c>
      <c r="BF53" s="95">
        <f t="shared" si="3"/>
        <v>9</v>
      </c>
      <c r="BG53" s="95" t="str">
        <f t="shared" si="3"/>
        <v>-</v>
      </c>
      <c r="BH53" s="95">
        <f t="shared" si="3"/>
        <v>9</v>
      </c>
      <c r="BI53" s="95" t="str">
        <f t="shared" si="3"/>
        <v>-</v>
      </c>
      <c r="BJ53" s="95" t="str">
        <f t="shared" si="3"/>
        <v>-</v>
      </c>
      <c r="BK53" s="95" t="str">
        <f t="shared" si="3"/>
        <v>-</v>
      </c>
      <c r="BL53" s="98" t="str">
        <f t="shared" si="3"/>
        <v>-</v>
      </c>
      <c r="BM53" s="98">
        <f t="shared" si="3"/>
        <v>9</v>
      </c>
      <c r="BN53" s="98">
        <f t="shared" si="3"/>
        <v>9</v>
      </c>
      <c r="BQ53" s="6"/>
      <c r="BR53" s="6"/>
      <c r="BS53" s="6"/>
      <c r="BT53" s="6"/>
      <c r="BU53" s="6"/>
    </row>
    <row r="54" spans="1:73" ht="30">
      <c r="A54" s="39" t="s">
        <v>18</v>
      </c>
      <c r="B54" s="13"/>
      <c r="C54" s="48">
        <v>2.4752475247524752</v>
      </c>
      <c r="D54" s="33" t="s">
        <v>5</v>
      </c>
      <c r="E54" s="42" t="s">
        <v>5</v>
      </c>
      <c r="F54" s="42" t="s">
        <v>5</v>
      </c>
      <c r="G54" s="50" t="s">
        <v>5</v>
      </c>
      <c r="H54" s="50" t="s">
        <v>5</v>
      </c>
      <c r="I54" s="55">
        <v>5.0761421319796955</v>
      </c>
      <c r="J54" s="55">
        <v>19.607843137254903</v>
      </c>
      <c r="K54" s="55">
        <v>2.699055330634278</v>
      </c>
      <c r="L54" s="62">
        <v>0</v>
      </c>
      <c r="M54" s="57" t="s">
        <v>5</v>
      </c>
      <c r="N54" s="57" t="s">
        <v>5</v>
      </c>
      <c r="O54" s="65" t="s">
        <v>5</v>
      </c>
      <c r="P54" s="71">
        <v>0</v>
      </c>
      <c r="Q54" s="65" t="s">
        <v>5</v>
      </c>
      <c r="R54" s="65" t="s">
        <v>5</v>
      </c>
      <c r="S54" s="65" t="s">
        <v>5</v>
      </c>
      <c r="T54" s="65" t="s">
        <v>5</v>
      </c>
      <c r="U54" s="65" t="s">
        <v>5</v>
      </c>
      <c r="V54" s="65" t="s">
        <v>5</v>
      </c>
      <c r="W54" s="65" t="s">
        <v>5</v>
      </c>
      <c r="X54" s="65" t="s">
        <v>5</v>
      </c>
      <c r="Y54" s="71">
        <v>50</v>
      </c>
      <c r="Z54" s="65" t="s">
        <v>5</v>
      </c>
      <c r="AA54" s="71">
        <v>0</v>
      </c>
      <c r="AB54" s="65" t="s">
        <v>5</v>
      </c>
      <c r="AC54" s="65" t="s">
        <v>5</v>
      </c>
      <c r="AD54" s="65" t="s">
        <v>5</v>
      </c>
      <c r="AE54" s="77" t="s">
        <v>5</v>
      </c>
      <c r="AF54" s="77">
        <v>0</v>
      </c>
      <c r="AG54" s="77">
        <v>5.05050505050505</v>
      </c>
      <c r="AH54" s="9" t="s">
        <v>5</v>
      </c>
      <c r="AI54" s="17">
        <v>9</v>
      </c>
      <c r="AJ54" s="86">
        <f>_xlfn.IFERROR(IF($AH54="+",(C54-MIN($C54:$AG54))/(MAX($C54:$AG54)-MIN($C54:$AG54)),(C54-MAX($C54:$AG54))/(MIN($C54:$AG54)-MAX($C54:$AG54)))*$AI54,"-")</f>
        <v>8.554455445544555</v>
      </c>
      <c r="AK54" s="86" t="str">
        <f>_xlfn.IFERROR(IF($AH54="+",(D54-MIN($C54:$AG54))/(MAX($C54:$AG54)-MIN($C54:$AG54)),(D54-MAX($C54:$AG54))/(MIN($C54:$AG54)-MAX($C54:$AG54)))*$AI54,"-")</f>
        <v>-</v>
      </c>
      <c r="AL54" s="86" t="str">
        <f>_xlfn.IFERROR(IF($AH54="+",(E54-MIN($C54:$AG54))/(MAX($C54:$AG54)-MIN($C54:$AG54)),(E54-MAX($C54:$AG54))/(MIN($C54:$AG54)-MAX($C54:$AG54)))*$AI54,"-")</f>
        <v>-</v>
      </c>
      <c r="AM54" s="86" t="str">
        <f>_xlfn.IFERROR(IF($AH54="+",(F54-MIN($C54:$AG54))/(MAX($C54:$AG54)-MIN($C54:$AG54)),(F54-MAX($C54:$AG54))/(MIN($C54:$AG54)-MAX($C54:$AG54)))*$AI54,"-")</f>
        <v>-</v>
      </c>
      <c r="AN54" s="89" t="str">
        <f>_xlfn.IFERROR(IF($AH54="+",(G54-MIN($C54:$AG54))/(MAX($C54:$AG54)-MIN($C54:$AG54)),(G54-MAX($C54:$AG54))/(MIN($C54:$AG54)-MAX($C54:$AG54)))*$AI54,"-")</f>
        <v>-</v>
      </c>
      <c r="AO54" s="89" t="str">
        <f>_xlfn.IFERROR(IF($AH54="+",(H54-MIN($C54:$AG54))/(MAX($C54:$AG54)-MIN($C54:$AG54)),(H54-MAX($C54:$AG54))/(MIN($C54:$AG54)-MAX($C54:$AG54)))*$AI54,"-")</f>
        <v>-</v>
      </c>
      <c r="AP54" s="89">
        <f>_xlfn.IFERROR(IF($AH54="+",(I54-MIN($C54:$AG54))/(MAX($C54:$AG54)-MIN($C54:$AG54)),(I54-MAX($C54:$AG54))/(MIN($C54:$AG54)-MAX($C54:$AG54)))*$AI54,"-")</f>
        <v>8.086294416243655</v>
      </c>
      <c r="AQ54" s="89">
        <f>_xlfn.IFERROR(IF($AH54="+",(J54-MIN($C54:$AG54))/(MAX($C54:$AG54)-MIN($C54:$AG54)),(J54-MAX($C54:$AG54))/(MIN($C54:$AG54)-MAX($C54:$AG54)))*$AI54,"-")</f>
        <v>5.470588235294117</v>
      </c>
      <c r="AR54" s="89">
        <f>_xlfn.IFERROR(IF($AH54="+",(K54-MIN($C54:$AG54))/(MAX($C54:$AG54)-MIN($C54:$AG54)),(K54-MAX($C54:$AG54))/(MIN($C54:$AG54)-MAX($C54:$AG54)))*$AI54,"-")</f>
        <v>8.51417004048583</v>
      </c>
      <c r="AS54" s="92">
        <f>_xlfn.IFERROR(IF($AH54="+",(L54-MIN($C54:$AG54))/(MAX($C54:$AG54)-MIN($C54:$AG54)),(L54-MAX($C54:$AG54))/(MIN($C54:$AG54)-MAX($C54:$AG54)))*$AI54,"-")</f>
        <v>9</v>
      </c>
      <c r="AT54" s="92" t="str">
        <f>_xlfn.IFERROR(IF($AH54="+",(M54-MIN($C54:$AG54))/(MAX($C54:$AG54)-MIN($C54:$AG54)),(M54-MAX($C54:$AG54))/(MIN($C54:$AG54)-MAX($C54:$AG54)))*$AI54,"-")</f>
        <v>-</v>
      </c>
      <c r="AU54" s="92" t="str">
        <f>_xlfn.IFERROR(IF($AH54="+",(N54-MIN($C54:$AG54))/(MAX($C54:$AG54)-MIN($C54:$AG54)),(N54-MAX($C54:$AG54))/(MIN($C54:$AG54)-MAX($C54:$AG54)))*$AI54,"-")</f>
        <v>-</v>
      </c>
      <c r="AV54" s="95" t="str">
        <f>_xlfn.IFERROR(IF($AH54="+",(O54-MIN($C54:$AG54))/(MAX($C54:$AG54)-MIN($C54:$AG54)),(O54-MAX($C54:$AG54))/(MIN($C54:$AG54)-MAX($C54:$AG54)))*$AI54,"-")</f>
        <v>-</v>
      </c>
      <c r="AW54" s="95">
        <f>_xlfn.IFERROR(IF($AH54="+",(P54-MIN($C54:$AG54))/(MAX($C54:$AG54)-MIN($C54:$AG54)),(P54-MAX($C54:$AG54))/(MIN($C54:$AG54)-MAX($C54:$AG54)))*$AI54,"-")</f>
        <v>9</v>
      </c>
      <c r="AX54" s="95" t="str">
        <f>_xlfn.IFERROR(IF($AH54="+",(Q54-MIN($C54:$AG54))/(MAX($C54:$AG54)-MIN($C54:$AG54)),(Q54-MAX($C54:$AG54))/(MIN($C54:$AG54)-MAX($C54:$AG54)))*$AI54,"-")</f>
        <v>-</v>
      </c>
      <c r="AY54" s="95" t="str">
        <f>_xlfn.IFERROR(IF($AH54="+",(R54-MIN($C54:$AG54))/(MAX($C54:$AG54)-MIN($C54:$AG54)),(R54-MAX($C54:$AG54))/(MIN($C54:$AG54)-MAX($C54:$AG54)))*$AI54,"-")</f>
        <v>-</v>
      </c>
      <c r="AZ54" s="95" t="str">
        <f>_xlfn.IFERROR(IF($AH54="+",(S54-MIN($C54:$AG54))/(MAX($C54:$AG54)-MIN($C54:$AG54)),(S54-MAX($C54:$AG54))/(MIN($C54:$AG54)-MAX($C54:$AG54)))*$AI54,"-")</f>
        <v>-</v>
      </c>
      <c r="BA54" s="95" t="str">
        <f>_xlfn.IFERROR(IF($AH54="+",(T54-MIN($C54:$AG54))/(MAX($C54:$AG54)-MIN($C54:$AG54)),(T54-MAX($C54:$AG54))/(MIN($C54:$AG54)-MAX($C54:$AG54)))*$AI54,"-")</f>
        <v>-</v>
      </c>
      <c r="BB54" s="95" t="str">
        <f>_xlfn.IFERROR(IF($AH54="+",(U54-MIN($C54:$AG54))/(MAX($C54:$AG54)-MIN($C54:$AG54)),(U54-MAX($C54:$AG54))/(MIN($C54:$AG54)-MAX($C54:$AG54)))*$AI54,"-")</f>
        <v>-</v>
      </c>
      <c r="BC54" s="95" t="str">
        <f>_xlfn.IFERROR(IF($AH54="+",(V54-MIN($C54:$AG54))/(MAX($C54:$AG54)-MIN($C54:$AG54)),(V54-MAX($C54:$AG54))/(MIN($C54:$AG54)-MAX($C54:$AG54)))*$AI54,"-")</f>
        <v>-</v>
      </c>
      <c r="BD54" s="95" t="str">
        <f>_xlfn.IFERROR(IF($AH54="+",(W54-MIN($C54:$AG54))/(MAX($C54:$AG54)-MIN($C54:$AG54)),(W54-MAX($C54:$AG54))/(MIN($C54:$AG54)-MAX($C54:$AG54)))*$AI54,"-")</f>
        <v>-</v>
      </c>
      <c r="BE54" s="95" t="str">
        <f>_xlfn.IFERROR(IF($AH54="+",(X54-MIN($C54:$AG54))/(MAX($C54:$AG54)-MIN($C54:$AG54)),(X54-MAX($C54:$AG54))/(MIN($C54:$AG54)-MAX($C54:$AG54)))*$AI54,"-")</f>
        <v>-</v>
      </c>
      <c r="BF54" s="95">
        <f>_xlfn.IFERROR(IF($AH54="+",(Y54-MIN($C54:$AG54))/(MAX($C54:$AG54)-MIN($C54:$AG54)),(Y54-MAX($C54:$AG54))/(MIN($C54:$AG54)-MAX($C54:$AG54)))*$AI54,"-")</f>
        <v>0</v>
      </c>
      <c r="BG54" s="95" t="str">
        <f>_xlfn.IFERROR(IF($AH54="+",(Z54-MIN($C54:$AG54))/(MAX($C54:$AG54)-MIN($C54:$AG54)),(Z54-MAX($C54:$AG54))/(MIN($C54:$AG54)-MAX($C54:$AG54)))*$AI54,"-")</f>
        <v>-</v>
      </c>
      <c r="BH54" s="95">
        <f>_xlfn.IFERROR(IF($AH54="+",(AA54-MIN($C54:$AG54))/(MAX($C54:$AG54)-MIN($C54:$AG54)),(AA54-MAX($C54:$AG54))/(MIN($C54:$AG54)-MAX($C54:$AG54)))*$AI54,"-")</f>
        <v>9</v>
      </c>
      <c r="BI54" s="95" t="str">
        <f>_xlfn.IFERROR(IF($AH54="+",(AB54-MIN($C54:$AG54))/(MAX($C54:$AG54)-MIN($C54:$AG54)),(AB54-MAX($C54:$AG54))/(MIN($C54:$AG54)-MAX($C54:$AG54)))*$AI54,"-")</f>
        <v>-</v>
      </c>
      <c r="BJ54" s="95" t="str">
        <f>_xlfn.IFERROR(IF($AH54="+",(AC54-MIN($C54:$AG54))/(MAX($C54:$AG54)-MIN($C54:$AG54)),(AC54-MAX($C54:$AG54))/(MIN($C54:$AG54)-MAX($C54:$AG54)))*$AI54,"-")</f>
        <v>-</v>
      </c>
      <c r="BK54" s="95" t="str">
        <f>_xlfn.IFERROR(IF($AH54="+",(AD54-MIN($C54:$AG54))/(MAX($C54:$AG54)-MIN($C54:$AG54)),(AD54-MAX($C54:$AG54))/(MIN($C54:$AG54)-MAX($C54:$AG54)))*$AI54,"-")</f>
        <v>-</v>
      </c>
      <c r="BL54" s="98" t="str">
        <f>_xlfn.IFERROR(IF($AH54="+",(AE54-MIN($C54:$AG54))/(MAX($C54:$AG54)-MIN($C54:$AG54)),(AE54-MAX($C54:$AG54))/(MIN($C54:$AG54)-MAX($C54:$AG54)))*$AI54,"-")</f>
        <v>-</v>
      </c>
      <c r="BM54" s="98">
        <f>_xlfn.IFERROR(IF($AH54="+",(AF54-MIN($C54:$AG54))/(MAX($C54:$AG54)-MIN($C54:$AG54)),(AF54-MAX($C54:$AG54))/(MIN($C54:$AG54)-MAX($C54:$AG54)))*$AI54,"-")</f>
        <v>9</v>
      </c>
      <c r="BN54" s="98">
        <f>_xlfn.IFERROR(IF($AH54="+",(AG54-MIN($C54:$AG54))/(MAX($C54:$AG54)-MIN($C54:$AG54)),(AG54-MAX($C54:$AG54))/(MIN($C54:$AG54)-MAX($C54:$AG54)))*$AI54,"-")</f>
        <v>8.090909090909092</v>
      </c>
      <c r="BQ54" s="6"/>
      <c r="BR54" s="6"/>
      <c r="BS54" s="6"/>
      <c r="BT54" s="6"/>
      <c r="BU54" s="6"/>
    </row>
    <row r="55" spans="1:73" ht="45.75" customHeight="1">
      <c r="A55" s="13" t="s">
        <v>83</v>
      </c>
      <c r="B55" s="31"/>
      <c r="C55" s="42">
        <v>0</v>
      </c>
      <c r="D55" s="42" t="s">
        <v>5</v>
      </c>
      <c r="E55" s="42" t="s">
        <v>5</v>
      </c>
      <c r="F55" s="42" t="s">
        <v>5</v>
      </c>
      <c r="G55" s="50">
        <v>17.611940298507463</v>
      </c>
      <c r="H55" s="50">
        <v>0</v>
      </c>
      <c r="I55" s="50">
        <v>39.473684210526315</v>
      </c>
      <c r="J55" s="50">
        <v>0</v>
      </c>
      <c r="K55" s="50">
        <v>23.076923076923077</v>
      </c>
      <c r="L55" s="57">
        <v>63.1578947368421</v>
      </c>
      <c r="M55" s="57" t="s">
        <v>5</v>
      </c>
      <c r="N55" s="57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77.77777777777777</v>
      </c>
      <c r="X55" s="65">
        <v>0</v>
      </c>
      <c r="Y55" s="65">
        <v>0</v>
      </c>
      <c r="Z55" s="65">
        <v>0</v>
      </c>
      <c r="AA55" s="65">
        <v>100</v>
      </c>
      <c r="AB55" s="65">
        <v>0</v>
      </c>
      <c r="AC55" s="65" t="s">
        <v>5</v>
      </c>
      <c r="AD55" s="65">
        <v>0</v>
      </c>
      <c r="AE55" s="77">
        <v>0</v>
      </c>
      <c r="AF55" s="77">
        <v>35.294117647058826</v>
      </c>
      <c r="AG55" s="77">
        <v>78.26086956521739</v>
      </c>
      <c r="AH55" s="9" t="s">
        <v>59</v>
      </c>
      <c r="AI55" s="133">
        <v>6</v>
      </c>
      <c r="AJ55" s="86">
        <f>_xlfn.IFERROR(IF($AH55="+",(C55-MIN($C55:$AG55))/(MAX($C55:$AG55)-MIN($C55:$AG55)),(C55-MAX($C55:$AG55))/(MIN($C55:$AG55)-MAX($C55:$AG55)))*$AI55,"-")</f>
        <v>0</v>
      </c>
      <c r="AK55" s="86" t="str">
        <f>_xlfn.IFERROR(IF($AH55="+",(D55-MIN($C55:$AG55))/(MAX($C55:$AG55)-MIN($C55:$AG55)),(D55-MAX($C55:$AG55))/(MIN($C55:$AG55)-MAX($C55:$AG55)))*$AI55,"-")</f>
        <v>-</v>
      </c>
      <c r="AL55" s="86" t="str">
        <f>_xlfn.IFERROR(IF($AH55="+",(E55-MIN($C55:$AG55))/(MAX($C55:$AG55)-MIN($C55:$AG55)),(E55-MAX($C55:$AG55))/(MIN($C55:$AG55)-MAX($C55:$AG55)))*$AI55,"-")</f>
        <v>-</v>
      </c>
      <c r="AM55" s="86" t="str">
        <f>_xlfn.IFERROR(IF($AH55="+",(F55-MIN($C55:$AG55))/(MAX($C55:$AG55)-MIN($C55:$AG55)),(F55-MAX($C55:$AG55))/(MIN($C55:$AG55)-MAX($C55:$AG55)))*$AI55,"-")</f>
        <v>-</v>
      </c>
      <c r="AN55" s="89">
        <f>_xlfn.IFERROR(IF($AH55="+",(G55-MIN($C55:$AG55))/(MAX($C55:$AG55)-MIN($C55:$AG55)),(G55-MAX($C55:$AG55))/(MIN($C55:$AG55)-MAX($C55:$AG55)))*$AI55,"-")</f>
        <v>1.0567164179104478</v>
      </c>
      <c r="AO55" s="89">
        <f>_xlfn.IFERROR(IF($AH55="+",(H55-MIN($C55:$AG55))/(MAX($C55:$AG55)-MIN($C55:$AG55)),(H55-MAX($C55:$AG55))/(MIN($C55:$AG55)-MAX($C55:$AG55)))*$AI55,"-")</f>
        <v>0</v>
      </c>
      <c r="AP55" s="89">
        <f>_xlfn.IFERROR(IF($AH55="+",(I55-MIN($C55:$AG55))/(MAX($C55:$AG55)-MIN($C55:$AG55)),(I55-MAX($C55:$AG55))/(MIN($C55:$AG55)-MAX($C55:$AG55)))*$AI55,"-")</f>
        <v>2.3684210526315788</v>
      </c>
      <c r="AQ55" s="89">
        <f>_xlfn.IFERROR(IF($AH55="+",(J55-MIN($C55:$AG55))/(MAX($C55:$AG55)-MIN($C55:$AG55)),(J55-MAX($C55:$AG55))/(MIN($C55:$AG55)-MAX($C55:$AG55)))*$AI55,"-")</f>
        <v>0</v>
      </c>
      <c r="AR55" s="89">
        <f>_xlfn.IFERROR(IF($AH55="+",(K55-MIN($C55:$AG55))/(MAX($C55:$AG55)-MIN($C55:$AG55)),(K55-MAX($C55:$AG55))/(MIN($C55:$AG55)-MAX($C55:$AG55)))*$AI55,"-")</f>
        <v>1.3846153846153846</v>
      </c>
      <c r="AS55" s="92">
        <f>_xlfn.IFERROR(IF($AH55="+",(L55-MIN($C55:$AG55))/(MAX($C55:$AG55)-MIN($C55:$AG55)),(L55-MAX($C55:$AG55))/(MIN($C55:$AG55)-MAX($C55:$AG55)))*$AI55,"-")</f>
        <v>3.789473684210526</v>
      </c>
      <c r="AT55" s="92" t="str">
        <f>_xlfn.IFERROR(IF($AH55="+",(M55-MIN($C55:$AG55))/(MAX($C55:$AG55)-MIN($C55:$AG55)),(M55-MAX($C55:$AG55))/(MIN($C55:$AG55)-MAX($C55:$AG55)))*$AI55,"-")</f>
        <v>-</v>
      </c>
      <c r="AU55" s="92">
        <f>_xlfn.IFERROR(IF($AH55="+",(N55-MIN($C55:$AG55))/(MAX($C55:$AG55)-MIN($C55:$AG55)),(N55-MAX($C55:$AG55))/(MIN($C55:$AG55)-MAX($C55:$AG55)))*$AI55,"-")</f>
        <v>0</v>
      </c>
      <c r="AV55" s="95">
        <f>_xlfn.IFERROR(IF($AH55="+",(O55-MIN($C55:$AG55))/(MAX($C55:$AG55)-MIN($C55:$AG55)),(O55-MAX($C55:$AG55))/(MIN($C55:$AG55)-MAX($C55:$AG55)))*$AI55,"-")</f>
        <v>0</v>
      </c>
      <c r="AW55" s="95">
        <f>_xlfn.IFERROR(IF($AH55="+",(P55-MIN($C55:$AG55))/(MAX($C55:$AG55)-MIN($C55:$AG55)),(P55-MAX($C55:$AG55))/(MIN($C55:$AG55)-MAX($C55:$AG55)))*$AI55,"-")</f>
        <v>0</v>
      </c>
      <c r="AX55" s="95">
        <f>_xlfn.IFERROR(IF($AH55="+",(Q55-MIN($C55:$AG55))/(MAX($C55:$AG55)-MIN($C55:$AG55)),(Q55-MAX($C55:$AG55))/(MIN($C55:$AG55)-MAX($C55:$AG55)))*$AI55,"-")</f>
        <v>0</v>
      </c>
      <c r="AY55" s="95">
        <f>_xlfn.IFERROR(IF($AH55="+",(R55-MIN($C55:$AG55))/(MAX($C55:$AG55)-MIN($C55:$AG55)),(R55-MAX($C55:$AG55))/(MIN($C55:$AG55)-MAX($C55:$AG55)))*$AI55,"-")</f>
        <v>0</v>
      </c>
      <c r="AZ55" s="95">
        <f>_xlfn.IFERROR(IF($AH55="+",(S55-MIN($C55:$AG55))/(MAX($C55:$AG55)-MIN($C55:$AG55)),(S55-MAX($C55:$AG55))/(MIN($C55:$AG55)-MAX($C55:$AG55)))*$AI55,"-")</f>
        <v>0</v>
      </c>
      <c r="BA55" s="95">
        <f>_xlfn.IFERROR(IF($AH55="+",(T55-MIN($C55:$AG55))/(MAX($C55:$AG55)-MIN($C55:$AG55)),(T55-MAX($C55:$AG55))/(MIN($C55:$AG55)-MAX($C55:$AG55)))*$AI55,"-")</f>
        <v>0</v>
      </c>
      <c r="BB55" s="95">
        <f>_xlfn.IFERROR(IF($AH55="+",(U55-MIN($C55:$AG55))/(MAX($C55:$AG55)-MIN($C55:$AG55)),(U55-MAX($C55:$AG55))/(MIN($C55:$AG55)-MAX($C55:$AG55)))*$AI55,"-")</f>
        <v>0</v>
      </c>
      <c r="BC55" s="95">
        <f>_xlfn.IFERROR(IF($AH55="+",(V55-MIN($C55:$AG55))/(MAX($C55:$AG55)-MIN($C55:$AG55)),(V55-MAX($C55:$AG55))/(MIN($C55:$AG55)-MAX($C55:$AG55)))*$AI55,"-")</f>
        <v>0</v>
      </c>
      <c r="BD55" s="95">
        <f>_xlfn.IFERROR(IF($AH55="+",(W55-MIN($C55:$AG55))/(MAX($C55:$AG55)-MIN($C55:$AG55)),(W55-MAX($C55:$AG55))/(MIN($C55:$AG55)-MAX($C55:$AG55)))*$AI55,"-")</f>
        <v>4.666666666666666</v>
      </c>
      <c r="BE55" s="95">
        <f>_xlfn.IFERROR(IF($AH55="+",(X55-MIN($C55:$AG55))/(MAX($C55:$AG55)-MIN($C55:$AG55)),(X55-MAX($C55:$AG55))/(MIN($C55:$AG55)-MAX($C55:$AG55)))*$AI55,"-")</f>
        <v>0</v>
      </c>
      <c r="BF55" s="95">
        <f>_xlfn.IFERROR(IF($AH55="+",(Y55-MIN($C55:$AG55))/(MAX($C55:$AG55)-MIN($C55:$AG55)),(Y55-MAX($C55:$AG55))/(MIN($C55:$AG55)-MAX($C55:$AG55)))*$AI55,"-")</f>
        <v>0</v>
      </c>
      <c r="BG55" s="95">
        <f>_xlfn.IFERROR(IF($AH55="+",(Z55-MIN($C55:$AG55))/(MAX($C55:$AG55)-MIN($C55:$AG55)),(Z55-MAX($C55:$AG55))/(MIN($C55:$AG55)-MAX($C55:$AG55)))*$AI55,"-")</f>
        <v>0</v>
      </c>
      <c r="BH55" s="95">
        <f>_xlfn.IFERROR(IF($AH55="+",(AA55-MIN($C55:$AG55))/(MAX($C55:$AG55)-MIN($C55:$AG55)),(AA55-MAX($C55:$AG55))/(MIN($C55:$AG55)-MAX($C55:$AG55)))*$AI55,"-")</f>
        <v>6</v>
      </c>
      <c r="BI55" s="95">
        <f>_xlfn.IFERROR(IF($AH55="+",(AB55-MIN($C55:$AG55))/(MAX($C55:$AG55)-MIN($C55:$AG55)),(AB55-MAX($C55:$AG55))/(MIN($C55:$AG55)-MAX($C55:$AG55)))*$AI55,"-")</f>
        <v>0</v>
      </c>
      <c r="BJ55" s="95" t="str">
        <f>_xlfn.IFERROR(IF($AH55="+",(AC55-MIN($C55:$AG55))/(MAX($C55:$AG55)-MIN($C55:$AG55)),(AC55-MAX($C55:$AG55))/(MIN($C55:$AG55)-MAX($C55:$AG55)))*$AI55,"-")</f>
        <v>-</v>
      </c>
      <c r="BK55" s="95">
        <f>_xlfn.IFERROR(IF($AH55="+",(AD55-MIN($C55:$AG55))/(MAX($C55:$AG55)-MIN($C55:$AG55)),(AD55-MAX($C55:$AG55))/(MIN($C55:$AG55)-MAX($C55:$AG55)))*$AI55,"-")</f>
        <v>0</v>
      </c>
      <c r="BL55" s="98">
        <f>_xlfn.IFERROR(IF($AH55="+",(AE55-MIN($C55:$AG55))/(MAX($C55:$AG55)-MIN($C55:$AG55)),(AE55-MAX($C55:$AG55))/(MIN($C55:$AG55)-MAX($C55:$AG55)))*$AI55,"-")</f>
        <v>0</v>
      </c>
      <c r="BM55" s="98">
        <f>_xlfn.IFERROR(IF($AH55="+",(AF55-MIN($C55:$AG55))/(MAX($C55:$AG55)-MIN($C55:$AG55)),(AF55-MAX($C55:$AG55))/(MIN($C55:$AG55)-MAX($C55:$AG55)))*$AI55,"-")</f>
        <v>2.1176470588235294</v>
      </c>
      <c r="BN55" s="98">
        <f>_xlfn.IFERROR(IF($AH55="+",(AG55-MIN($C55:$AG55))/(MAX($C55:$AG55)-MIN($C55:$AG55)),(AG55-MAX($C55:$AG55))/(MIN($C55:$AG55)-MAX($C55:$AG55)))*$AI55,"-")</f>
        <v>4.695652173913044</v>
      </c>
      <c r="BQ55" s="6"/>
      <c r="BR55" s="6"/>
      <c r="BS55" s="6"/>
      <c r="BT55" s="6"/>
      <c r="BU55" s="6"/>
    </row>
    <row r="56" spans="1:73" ht="15.75">
      <c r="A56" s="202" t="s">
        <v>84</v>
      </c>
      <c r="B56" s="31"/>
      <c r="C56" s="42">
        <v>10.3</v>
      </c>
      <c r="D56" s="42">
        <v>9</v>
      </c>
      <c r="E56" s="42" t="s">
        <v>5</v>
      </c>
      <c r="F56" s="42">
        <v>11.8</v>
      </c>
      <c r="G56" s="50">
        <v>11</v>
      </c>
      <c r="H56" s="50">
        <v>10</v>
      </c>
      <c r="I56" s="50">
        <v>9.4</v>
      </c>
      <c r="J56" s="50">
        <v>8</v>
      </c>
      <c r="K56" s="50">
        <v>9.4</v>
      </c>
      <c r="L56" s="57">
        <v>9.7</v>
      </c>
      <c r="M56" s="57">
        <v>9.6</v>
      </c>
      <c r="N56" s="57">
        <v>8.3</v>
      </c>
      <c r="O56" s="65">
        <v>8.2</v>
      </c>
      <c r="P56" s="65">
        <v>8.2</v>
      </c>
      <c r="Q56" s="65">
        <v>8.8</v>
      </c>
      <c r="R56" s="65">
        <v>8.2</v>
      </c>
      <c r="S56" s="65">
        <v>7.7</v>
      </c>
      <c r="T56" s="65">
        <v>8.1</v>
      </c>
      <c r="U56" s="65">
        <v>8.5</v>
      </c>
      <c r="V56" s="65">
        <v>9.2</v>
      </c>
      <c r="W56" s="65">
        <v>7.4</v>
      </c>
      <c r="X56" s="65">
        <v>8.6</v>
      </c>
      <c r="Y56" s="65">
        <v>8.9</v>
      </c>
      <c r="Z56" s="65">
        <v>9.4</v>
      </c>
      <c r="AA56" s="65">
        <v>8.7</v>
      </c>
      <c r="AB56" s="65">
        <v>8.8</v>
      </c>
      <c r="AC56" s="65">
        <v>7.9</v>
      </c>
      <c r="AD56" s="65">
        <v>9</v>
      </c>
      <c r="AE56" s="77">
        <v>11.6</v>
      </c>
      <c r="AF56" s="77">
        <v>7.7</v>
      </c>
      <c r="AG56" s="77">
        <v>8.9</v>
      </c>
      <c r="AH56" s="95"/>
      <c r="AI56" s="133">
        <v>5</v>
      </c>
      <c r="AJ56" s="86">
        <f>_xlfn.IFERROR(IF(C56&lt;12.2,(C56-MIN($C56:$AG56))/(12.2-MIN($C56:$AG56))*$AI56,IF(C56&gt;13,(C56-MAX($C56:$AG56))/(13-MAX($C56:$AG56))*$AI56,5)),"-")</f>
        <v>3.0208333333333344</v>
      </c>
      <c r="AK56" s="86">
        <f>_xlfn.IFERROR(IF(D56&lt;12.2,(D56-MIN($C56:$AG56))/(12.2-MIN($C56:$AG56))*$AI56,IF(D56&gt;13,(D56-MAX($C56:$AG56))/(13-MAX($C56:$AG56))*$AI56,5)),"-")</f>
        <v>1.6666666666666665</v>
      </c>
      <c r="AL56" s="86" t="str">
        <f>_xlfn.IFERROR(IF(E56&lt;12.2,(E56-MIN($C56:$AG56))/(12.2-MIN($C56:$AG56))*$AI56,IF(E56&gt;13,(E56-MAX($C56:$AG56))/(13-MAX($C56:$AG56))*$AI56,5)),"-")</f>
        <v>-</v>
      </c>
      <c r="AM56" s="86">
        <f>_xlfn.IFERROR(IF(F56&lt;12.2,(F56-MIN($C56:$AG56))/(12.2-MIN($C56:$AG56))*$AI56,IF(F56&gt;13,(F56-MAX($C56:$AG56))/(13-MAX($C56:$AG56))*$AI56,5)),"-")</f>
        <v>4.583333333333335</v>
      </c>
      <c r="AN56" s="89">
        <f>_xlfn.IFERROR(IF(G56&lt;12.2,(G56-MIN($C56:$AG56))/(12.2-MIN($C56:$AG56))*$AI56,IF(G56&gt;13,(G56-MAX($C56:$AG56))/(13-MAX($C56:$AG56))*$AI56,5)),"-")</f>
        <v>3.7500000000000004</v>
      </c>
      <c r="AO56" s="89">
        <f>_xlfn.IFERROR(IF(H56&lt;12.2,(H56-MIN($C56:$AG56))/(12.2-MIN($C56:$AG56))*$AI56,IF(H56&gt;13,(H56-MAX($C56:$AG56))/(13-MAX($C56:$AG56))*$AI56,5)),"-")</f>
        <v>2.708333333333334</v>
      </c>
      <c r="AP56" s="89">
        <f>_xlfn.IFERROR(IF(I56&lt;12.2,(I56-MIN($C56:$AG56))/(12.2-MIN($C56:$AG56))*$AI56,IF(I56&gt;13,(I56-MAX($C56:$AG56))/(13-MAX($C56:$AG56))*$AI56,5)),"-")</f>
        <v>2.083333333333334</v>
      </c>
      <c r="AQ56" s="89">
        <f>_xlfn.IFERROR(IF(J56&lt;12.2,(J56-MIN($C56:$AG56))/(12.2-MIN($C56:$AG56))*$AI56,IF(J56&gt;13,(J56-MAX($C56:$AG56))/(13-MAX($C56:$AG56))*$AI56,5)),"-")</f>
        <v>0.6249999999999998</v>
      </c>
      <c r="AR56" s="89">
        <f>_xlfn.IFERROR(IF(K56&lt;12.2,(K56-MIN($C56:$AG56))/(12.2-MIN($C56:$AG56))*$AI56,IF(K56&gt;13,(K56-MAX($C56:$AG56))/(13-MAX($C56:$AG56))*$AI56,5)),"-")</f>
        <v>2.083333333333334</v>
      </c>
      <c r="AS56" s="92">
        <f>_xlfn.IFERROR(IF(L56&lt;12.2,(L56-MIN($C56:$AG56))/(12.2-MIN($C56:$AG56))*$AI56,IF(L56&gt;13,(L56-MAX($C56:$AG56))/(13-MAX($C56:$AG56))*$AI56,5)),"-")</f>
        <v>2.395833333333333</v>
      </c>
      <c r="AT56" s="92">
        <f>_xlfn.IFERROR(IF(M56&lt;12.2,(M56-MIN($C56:$AG56))/(12.2-MIN($C56:$AG56))*$AI56,IF(M56&gt;13,(M56-MAX($C56:$AG56))/(13-MAX($C56:$AG56))*$AI56,5)),"-")</f>
        <v>2.291666666666666</v>
      </c>
      <c r="AU56" s="92">
        <f>_xlfn.IFERROR(IF(N56&lt;12.2,(N56-MIN($C56:$AG56))/(12.2-MIN($C56:$AG56))*$AI56,IF(N56&gt;13,(N56-MAX($C56:$AG56))/(13-MAX($C56:$AG56))*$AI56,5)),"-")</f>
        <v>0.9375000000000006</v>
      </c>
      <c r="AV56" s="95">
        <f>_xlfn.IFERROR(IF(O56&lt;12.2,(O56-MIN($C56:$AG56))/(12.2-MIN($C56:$AG56))*$AI56,IF(O56&gt;13,(O56-MAX($C56:$AG56))/(13-MAX($C56:$AG56))*$AI56,5)),"-")</f>
        <v>0.8333333333333325</v>
      </c>
      <c r="AW56" s="95">
        <f>_xlfn.IFERROR(IF(P56&lt;12.2,(P56-MIN($C56:$AG56))/(12.2-MIN($C56:$AG56))*$AI56,IF(P56&gt;13,(P56-MAX($C56:$AG56))/(13-MAX($C56:$AG56))*$AI56,5)),"-")</f>
        <v>0.8333333333333325</v>
      </c>
      <c r="AX56" s="95">
        <f>_xlfn.IFERROR(IF(Q56&lt;12.2,(Q56-MIN($C56:$AG56))/(12.2-MIN($C56:$AG56))*$AI56,IF(Q56&gt;13,(Q56-MAX($C56:$AG56))/(13-MAX($C56:$AG56))*$AI56,5)),"-")</f>
        <v>1.458333333333334</v>
      </c>
      <c r="AY56" s="95">
        <f>_xlfn.IFERROR(IF(R56&lt;12.2,(R56-MIN($C56:$AG56))/(12.2-MIN($C56:$AG56))*$AI56,IF(R56&gt;13,(R56-MAX($C56:$AG56))/(13-MAX($C56:$AG56))*$AI56,5)),"-")</f>
        <v>0.8333333333333325</v>
      </c>
      <c r="AZ56" s="95">
        <f>_xlfn.IFERROR(IF(S56&lt;12.2,(S56-MIN($C56:$AG56))/(12.2-MIN($C56:$AG56))*$AI56,IF(S56&gt;13,(S56-MAX($C56:$AG56))/(13-MAX($C56:$AG56))*$AI56,5)),"-")</f>
        <v>0.3124999999999999</v>
      </c>
      <c r="BA56" s="95">
        <f>_xlfn.IFERROR(IF(T56&lt;12.2,(T56-MIN($C56:$AG56))/(12.2-MIN($C56:$AG56))*$AI56,IF(T56&gt;13,(T56-MAX($C56:$AG56))/(13-MAX($C56:$AG56))*$AI56,5)),"-")</f>
        <v>0.7291666666666661</v>
      </c>
      <c r="BB56" s="95">
        <f>_xlfn.IFERROR(IF(U56&lt;12.2,(U56-MIN($C56:$AG56))/(12.2-MIN($C56:$AG56))*$AI56,IF(U56&gt;13,(U56-MAX($C56:$AG56))/(13-MAX($C56:$AG56))*$AI56,5)),"-")</f>
        <v>1.145833333333333</v>
      </c>
      <c r="BC56" s="95">
        <f>_xlfn.IFERROR(IF(V56&lt;12.2,(V56-MIN($C56:$AG56))/(12.2-MIN($C56:$AG56))*$AI56,IF(V56&gt;13,(V56-MAX($C56:$AG56))/(13-MAX($C56:$AG56))*$AI56,5)),"-")</f>
        <v>1.8749999999999996</v>
      </c>
      <c r="BD56" s="95">
        <f>_xlfn.IFERROR(IF(W56&lt;12.2,(W56-MIN($C56:$AG56))/(12.2-MIN($C56:$AG56))*$AI56,IF(W56&gt;13,(W56-MAX($C56:$AG56))/(13-MAX($C56:$AG56))*$AI56,5)),"-")</f>
        <v>0</v>
      </c>
      <c r="BE56" s="95">
        <f>_xlfn.IFERROR(IF(X56&lt;12.2,(X56-MIN($C56:$AG56))/(12.2-MIN($C56:$AG56))*$AI56,IF(X56&gt;13,(X56-MAX($C56:$AG56))/(13-MAX($C56:$AG56))*$AI56,5)),"-")</f>
        <v>1.2499999999999996</v>
      </c>
      <c r="BF56" s="95">
        <f>_xlfn.IFERROR(IF(Y56&lt;12.2,(Y56-MIN($C56:$AG56))/(12.2-MIN($C56:$AG56))*$AI56,IF(Y56&gt;13,(Y56-MAX($C56:$AG56))/(13-MAX($C56:$AG56))*$AI56,5)),"-")</f>
        <v>1.5625000000000002</v>
      </c>
      <c r="BG56" s="95">
        <f>_xlfn.IFERROR(IF(Z56&lt;12.2,(Z56-MIN($C56:$AG56))/(12.2-MIN($C56:$AG56))*$AI56,IF(Z56&gt;13,(Z56-MAX($C56:$AG56))/(13-MAX($C56:$AG56))*$AI56,5)),"-")</f>
        <v>2.083333333333334</v>
      </c>
      <c r="BH56" s="95">
        <f>_xlfn.IFERROR(IF(AA56&lt;12.2,(AA56-MIN($C56:$AG56))/(12.2-MIN($C56:$AG56))*$AI56,IF(AA56&gt;13,(AA56-MAX($C56:$AG56))/(13-MAX($C56:$AG56))*$AI56,5)),"-")</f>
        <v>1.3541666666666656</v>
      </c>
      <c r="BI56" s="95">
        <f>_xlfn.IFERROR(IF(AB56&lt;12.2,(AB56-MIN($C56:$AG56))/(12.2-MIN($C56:$AG56))*$AI56,IF(AB56&gt;13,(AB56-MAX($C56:$AG56))/(13-MAX($C56:$AG56))*$AI56,5)),"-")</f>
        <v>1.458333333333334</v>
      </c>
      <c r="BJ56" s="95">
        <f>_xlfn.IFERROR(IF(AC56&lt;12.2,(AC56-MIN($C56:$AG56))/(12.2-MIN($C56:$AG56))*$AI56,IF(AC56&gt;13,(AC56-MAX($C56:$AG56))/(13-MAX($C56:$AG56))*$AI56,5)),"-")</f>
        <v>0.5208333333333335</v>
      </c>
      <c r="BK56" s="95">
        <f>_xlfn.IFERROR(IF(AD56&lt;12.2,(AD56-MIN($C56:$AG56))/(12.2-MIN($C56:$AG56))*$AI56,IF(AD56&gt;13,(AD56-MAX($C56:$AG56))/(13-MAX($C56:$AG56))*$AI56,5)),"-")</f>
        <v>1.6666666666666665</v>
      </c>
      <c r="BL56" s="98">
        <f>_xlfn.IFERROR(IF(AE56&lt;12.2,(AE56-MIN($C56:$AG56))/(12.2-MIN($C56:$AG56))*$AI56,IF(AE56&gt;13,(AE56-MAX($C56:$AG56))/(13-MAX($C56:$AG56))*$AI56,5)),"-")</f>
        <v>4.375</v>
      </c>
      <c r="BM56" s="98">
        <f>_xlfn.IFERROR(IF(AF56&lt;12.2,(AF56-MIN($C56:$AG56))/(12.2-MIN($C56:$AG56))*$AI56,IF(AF56&gt;13,(AF56-MAX($C56:$AG56))/(13-MAX($C56:$AG56))*$AI56,5)),"-")</f>
        <v>0.3124999999999999</v>
      </c>
      <c r="BN56" s="98">
        <f>_xlfn.IFERROR(IF(AG56&lt;12.2,(AG56-MIN($C56:$AG56))/(12.2-MIN($C56:$AG56))*$AI56,IF(AG56&gt;13,(AG56-MAX($C56:$AG56))/(13-MAX($C56:$AG56))*$AI56,5)),"-")</f>
        <v>1.5625000000000002</v>
      </c>
      <c r="BQ56" s="6"/>
      <c r="BR56" s="6"/>
      <c r="BS56" s="6"/>
      <c r="BT56" s="6"/>
      <c r="BU56" s="6"/>
    </row>
    <row r="57" spans="1:73" ht="15.75">
      <c r="A57" s="4" t="s">
        <v>85</v>
      </c>
      <c r="B57" s="31"/>
      <c r="C57" s="42">
        <v>9.8</v>
      </c>
      <c r="D57" s="42" t="s">
        <v>5</v>
      </c>
      <c r="E57" s="42" t="s">
        <v>5</v>
      </c>
      <c r="F57" s="42" t="s">
        <v>5</v>
      </c>
      <c r="G57" s="50" t="s">
        <v>5</v>
      </c>
      <c r="H57" s="50" t="s">
        <v>5</v>
      </c>
      <c r="I57" s="50">
        <v>17.5</v>
      </c>
      <c r="J57" s="50">
        <v>6.5</v>
      </c>
      <c r="K57" s="50">
        <v>1.3</v>
      </c>
      <c r="L57" s="57">
        <v>0</v>
      </c>
      <c r="M57" s="57" t="s">
        <v>5</v>
      </c>
      <c r="N57" s="57" t="s">
        <v>5</v>
      </c>
      <c r="O57" s="65" t="s">
        <v>5</v>
      </c>
      <c r="P57" s="65">
        <v>0</v>
      </c>
      <c r="Q57" s="65" t="s">
        <v>5</v>
      </c>
      <c r="R57" s="65" t="s">
        <v>5</v>
      </c>
      <c r="S57" s="65" t="s">
        <v>5</v>
      </c>
      <c r="T57" s="65" t="s">
        <v>5</v>
      </c>
      <c r="U57" s="65" t="s">
        <v>5</v>
      </c>
      <c r="V57" s="65" t="s">
        <v>5</v>
      </c>
      <c r="W57" s="65" t="s">
        <v>5</v>
      </c>
      <c r="X57" s="65" t="s">
        <v>5</v>
      </c>
      <c r="Y57" s="65">
        <v>47.6</v>
      </c>
      <c r="Z57" s="65" t="s">
        <v>5</v>
      </c>
      <c r="AA57" s="65">
        <v>0</v>
      </c>
      <c r="AB57" s="65" t="s">
        <v>5</v>
      </c>
      <c r="AC57" s="65" t="s">
        <v>5</v>
      </c>
      <c r="AD57" s="65" t="s">
        <v>5</v>
      </c>
      <c r="AE57" s="77" t="s">
        <v>5</v>
      </c>
      <c r="AF57" s="77">
        <v>3.1</v>
      </c>
      <c r="AG57" s="77">
        <v>10</v>
      </c>
      <c r="AH57" s="9" t="s">
        <v>5</v>
      </c>
      <c r="AI57" s="133">
        <v>9</v>
      </c>
      <c r="AJ57" s="86">
        <f>_xlfn.IFERROR(IF($AH57="+",(C57-MIN($C57:$AG57))/(MAX($C57:$AG57)-MIN($C57:$AG57)),(C57-MAX($C57:$AG57))/(MIN($C57:$AG57)-MAX($C57:$AG57)))*$AI57,"-")</f>
        <v>7.147058823529411</v>
      </c>
      <c r="AK57" s="86" t="str">
        <f>_xlfn.IFERROR(IF($AH57="+",(D57-MIN($C57:$AG57))/(MAX($C57:$AG57)-MIN($C57:$AG57)),(D57-MAX($C57:$AG57))/(MIN($C57:$AG57)-MAX($C57:$AG57)))*$AI57,"-")</f>
        <v>-</v>
      </c>
      <c r="AL57" s="86" t="str">
        <f>_xlfn.IFERROR(IF($AH57="+",(E57-MIN($C57:$AG57))/(MAX($C57:$AG57)-MIN($C57:$AG57)),(E57-MAX($C57:$AG57))/(MIN($C57:$AG57)-MAX($C57:$AG57)))*$AI57,"-")</f>
        <v>-</v>
      </c>
      <c r="AM57" s="86" t="str">
        <f>_xlfn.IFERROR(IF($AH57="+",(F57-MIN($C57:$AG57))/(MAX($C57:$AG57)-MIN($C57:$AG57)),(F57-MAX($C57:$AG57))/(MIN($C57:$AG57)-MAX($C57:$AG57)))*$AI57,"-")</f>
        <v>-</v>
      </c>
      <c r="AN57" s="89" t="str">
        <f>_xlfn.IFERROR(IF($AH57="+",(G57-MIN($C57:$AG57))/(MAX($C57:$AG57)-MIN($C57:$AG57)),(G57-MAX($C57:$AG57))/(MIN($C57:$AG57)-MAX($C57:$AG57)))*$AI57,"-")</f>
        <v>-</v>
      </c>
      <c r="AO57" s="89" t="str">
        <f>_xlfn.IFERROR(IF($AH57="+",(H57-MIN($C57:$AG57))/(MAX($C57:$AG57)-MIN($C57:$AG57)),(H57-MAX($C57:$AG57))/(MIN($C57:$AG57)-MAX($C57:$AG57)))*$AI57,"-")</f>
        <v>-</v>
      </c>
      <c r="AP57" s="89">
        <f>_xlfn.IFERROR(IF($AH57="+",(I57-MIN($C57:$AG57))/(MAX($C57:$AG57)-MIN($C57:$AG57)),(I57-MAX($C57:$AG57))/(MIN($C57:$AG57)-MAX($C57:$AG57)))*$AI57,"-")</f>
        <v>5.6911764705882355</v>
      </c>
      <c r="AQ57" s="89">
        <f>_xlfn.IFERROR(IF($AH57="+",(J57-MIN($C57:$AG57))/(MAX($C57:$AG57)-MIN($C57:$AG57)),(J57-MAX($C57:$AG57))/(MIN($C57:$AG57)-MAX($C57:$AG57)))*$AI57,"-")</f>
        <v>7.7710084033613445</v>
      </c>
      <c r="AR57" s="89">
        <f>_xlfn.IFERROR(IF($AH57="+",(K57-MIN($C57:$AG57))/(MAX($C57:$AG57)-MIN($C57:$AG57)),(K57-MAX($C57:$AG57))/(MIN($C57:$AG57)-MAX($C57:$AG57)))*$AI57,"-")</f>
        <v>8.75420168067227</v>
      </c>
      <c r="AS57" s="92">
        <f>_xlfn.IFERROR(IF($AH57="+",(L57-MIN($C57:$AG57))/(MAX($C57:$AG57)-MIN($C57:$AG57)),(L57-MAX($C57:$AG57))/(MIN($C57:$AG57)-MAX($C57:$AG57)))*$AI57,"-")</f>
        <v>9</v>
      </c>
      <c r="AT57" s="92" t="str">
        <f>_xlfn.IFERROR(IF($AH57="+",(M57-MIN($C57:$AG57))/(MAX($C57:$AG57)-MIN($C57:$AG57)),(M57-MAX($C57:$AG57))/(MIN($C57:$AG57)-MAX($C57:$AG57)))*$AI57,"-")</f>
        <v>-</v>
      </c>
      <c r="AU57" s="92" t="str">
        <f>_xlfn.IFERROR(IF($AH57="+",(N57-MIN($C57:$AG57))/(MAX($C57:$AG57)-MIN($C57:$AG57)),(N57-MAX($C57:$AG57))/(MIN($C57:$AG57)-MAX($C57:$AG57)))*$AI57,"-")</f>
        <v>-</v>
      </c>
      <c r="AV57" s="95" t="str">
        <f>_xlfn.IFERROR(IF($AH57="+",(O57-MIN($C57:$AG57))/(MAX($C57:$AG57)-MIN($C57:$AG57)),(O57-MAX($C57:$AG57))/(MIN($C57:$AG57)-MAX($C57:$AG57)))*$AI57,"-")</f>
        <v>-</v>
      </c>
      <c r="AW57" s="95">
        <f>_xlfn.IFERROR(IF($AH57="+",(P57-MIN($C57:$AG57))/(MAX($C57:$AG57)-MIN($C57:$AG57)),(P57-MAX($C57:$AG57))/(MIN($C57:$AG57)-MAX($C57:$AG57)))*$AI57,"-")</f>
        <v>9</v>
      </c>
      <c r="AX57" s="95" t="str">
        <f>_xlfn.IFERROR(IF($AH57="+",(Q57-MIN($C57:$AG57))/(MAX($C57:$AG57)-MIN($C57:$AG57)),(Q57-MAX($C57:$AG57))/(MIN($C57:$AG57)-MAX($C57:$AG57)))*$AI57,"-")</f>
        <v>-</v>
      </c>
      <c r="AY57" s="95" t="str">
        <f>_xlfn.IFERROR(IF($AH57="+",(R57-MIN($C57:$AG57))/(MAX($C57:$AG57)-MIN($C57:$AG57)),(R57-MAX($C57:$AG57))/(MIN($C57:$AG57)-MAX($C57:$AG57)))*$AI57,"-")</f>
        <v>-</v>
      </c>
      <c r="AZ57" s="95" t="str">
        <f>_xlfn.IFERROR(IF($AH57="+",(S57-MIN($C57:$AG57))/(MAX($C57:$AG57)-MIN($C57:$AG57)),(S57-MAX($C57:$AG57))/(MIN($C57:$AG57)-MAX($C57:$AG57)))*$AI57,"-")</f>
        <v>-</v>
      </c>
      <c r="BA57" s="95" t="str">
        <f>_xlfn.IFERROR(IF($AH57="+",(T57-MIN($C57:$AG57))/(MAX($C57:$AG57)-MIN($C57:$AG57)),(T57-MAX($C57:$AG57))/(MIN($C57:$AG57)-MAX($C57:$AG57)))*$AI57,"-")</f>
        <v>-</v>
      </c>
      <c r="BB57" s="95" t="str">
        <f>_xlfn.IFERROR(IF($AH57="+",(U57-MIN($C57:$AG57))/(MAX($C57:$AG57)-MIN($C57:$AG57)),(U57-MAX($C57:$AG57))/(MIN($C57:$AG57)-MAX($C57:$AG57)))*$AI57,"-")</f>
        <v>-</v>
      </c>
      <c r="BC57" s="95" t="str">
        <f>_xlfn.IFERROR(IF($AH57="+",(V57-MIN($C57:$AG57))/(MAX($C57:$AG57)-MIN($C57:$AG57)),(V57-MAX($C57:$AG57))/(MIN($C57:$AG57)-MAX($C57:$AG57)))*$AI57,"-")</f>
        <v>-</v>
      </c>
      <c r="BD57" s="95" t="str">
        <f>_xlfn.IFERROR(IF($AH57="+",(W57-MIN($C57:$AG57))/(MAX($C57:$AG57)-MIN($C57:$AG57)),(W57-MAX($C57:$AG57))/(MIN($C57:$AG57)-MAX($C57:$AG57)))*$AI57,"-")</f>
        <v>-</v>
      </c>
      <c r="BE57" s="95" t="str">
        <f>_xlfn.IFERROR(IF($AH57="+",(X57-MIN($C57:$AG57))/(MAX($C57:$AG57)-MIN($C57:$AG57)),(X57-MAX($C57:$AG57))/(MIN($C57:$AG57)-MAX($C57:$AG57)))*$AI57,"-")</f>
        <v>-</v>
      </c>
      <c r="BF57" s="95">
        <f>_xlfn.IFERROR(IF($AH57="+",(Y57-MIN($C57:$AG57))/(MAX($C57:$AG57)-MIN($C57:$AG57)),(Y57-MAX($C57:$AG57))/(MIN($C57:$AG57)-MAX($C57:$AG57)))*$AI57,"-")</f>
        <v>0</v>
      </c>
      <c r="BG57" s="95" t="str">
        <f>_xlfn.IFERROR(IF($AH57="+",(Z57-MIN($C57:$AG57))/(MAX($C57:$AG57)-MIN($C57:$AG57)),(Z57-MAX($C57:$AG57))/(MIN($C57:$AG57)-MAX($C57:$AG57)))*$AI57,"-")</f>
        <v>-</v>
      </c>
      <c r="BH57" s="95">
        <f>_xlfn.IFERROR(IF($AH57="+",(AA57-MIN($C57:$AG57))/(MAX($C57:$AG57)-MIN($C57:$AG57)),(AA57-MAX($C57:$AG57))/(MIN($C57:$AG57)-MAX($C57:$AG57)))*$AI57,"-")</f>
        <v>9</v>
      </c>
      <c r="BI57" s="95" t="str">
        <f>_xlfn.IFERROR(IF($AH57="+",(AB57-MIN($C57:$AG57))/(MAX($C57:$AG57)-MIN($C57:$AG57)),(AB57-MAX($C57:$AG57))/(MIN($C57:$AG57)-MAX($C57:$AG57)))*$AI57,"-")</f>
        <v>-</v>
      </c>
      <c r="BJ57" s="95" t="str">
        <f>_xlfn.IFERROR(IF($AH57="+",(AC57-MIN($C57:$AG57))/(MAX($C57:$AG57)-MIN($C57:$AG57)),(AC57-MAX($C57:$AG57))/(MIN($C57:$AG57)-MAX($C57:$AG57)))*$AI57,"-")</f>
        <v>-</v>
      </c>
      <c r="BK57" s="95" t="str">
        <f>_xlfn.IFERROR(IF($AH57="+",(AD57-MIN($C57:$AG57))/(MAX($C57:$AG57)-MIN($C57:$AG57)),(AD57-MAX($C57:$AG57))/(MIN($C57:$AG57)-MAX($C57:$AG57)))*$AI57,"-")</f>
        <v>-</v>
      </c>
      <c r="BL57" s="98" t="str">
        <f>_xlfn.IFERROR(IF($AH57="+",(AE57-MIN($C57:$AG57))/(MAX($C57:$AG57)-MIN($C57:$AG57)),(AE57-MAX($C57:$AG57))/(MIN($C57:$AG57)-MAX($C57:$AG57)))*$AI57,"-")</f>
        <v>-</v>
      </c>
      <c r="BM57" s="98">
        <f>_xlfn.IFERROR(IF($AH57="+",(AF57-MIN($C57:$AG57))/(MAX($C57:$AG57)-MIN($C57:$AG57)),(AF57-MAX($C57:$AG57))/(MIN($C57:$AG57)-MAX($C57:$AG57)))*$AI57,"-")</f>
        <v>8.413865546218487</v>
      </c>
      <c r="BN57" s="98">
        <f>_xlfn.IFERROR(IF($AH57="+",(AG57-MIN($C57:$AG57))/(MAX($C57:$AG57)-MIN($C57:$AG57)),(AG57-MAX($C57:$AG57))/(MIN($C57:$AG57)-MAX($C57:$AG57)))*$AI57,"-")</f>
        <v>7.109243697478991</v>
      </c>
      <c r="BQ57" s="6"/>
      <c r="BR57" s="6"/>
      <c r="BS57" s="6"/>
      <c r="BT57" s="6"/>
      <c r="BU57" s="6"/>
    </row>
    <row r="58" spans="1:73" ht="15.75">
      <c r="A58" s="32" t="s">
        <v>86</v>
      </c>
      <c r="B58" s="4"/>
      <c r="C58" s="33">
        <v>0.03</v>
      </c>
      <c r="D58" s="33">
        <v>0.03</v>
      </c>
      <c r="E58" s="33" t="s">
        <v>5</v>
      </c>
      <c r="F58" s="33">
        <v>0</v>
      </c>
      <c r="G58" s="34">
        <v>0</v>
      </c>
      <c r="H58" s="34">
        <v>0</v>
      </c>
      <c r="I58" s="34">
        <v>0.08</v>
      </c>
      <c r="J58" s="34">
        <v>0</v>
      </c>
      <c r="K58" s="34">
        <v>0.02</v>
      </c>
      <c r="L58" s="35">
        <v>0</v>
      </c>
      <c r="M58" s="35">
        <v>0</v>
      </c>
      <c r="N58" s="35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0.2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7">
        <v>0</v>
      </c>
      <c r="AF58" s="37">
        <v>0</v>
      </c>
      <c r="AG58" s="37">
        <v>0</v>
      </c>
      <c r="AH58" s="9" t="s">
        <v>5</v>
      </c>
      <c r="AI58" s="133">
        <v>6</v>
      </c>
      <c r="AJ58" s="86">
        <f>_xlfn.IFERROR(IF($AH58="+",(C58-MIN($C58:$AG58))/(MAX($C58:$AG58)-MIN($C58:$AG58)),(C58-MAX($C58:$AG58))/(MIN($C58:$AG58)-MAX($C58:$AG58)))*$AI58,"-")</f>
        <v>5.1</v>
      </c>
      <c r="AK58" s="86">
        <f>_xlfn.IFERROR(IF($AH58="+",(D58-MIN($C58:$AG58))/(MAX($C58:$AG58)-MIN($C58:$AG58)),(D58-MAX($C58:$AG58))/(MIN($C58:$AG58)-MAX($C58:$AG58)))*$AI58,"-")</f>
        <v>5.1</v>
      </c>
      <c r="AL58" s="86" t="str">
        <f>_xlfn.IFERROR(IF($AH58="+",(E58-MIN($C58:$AG58))/(MAX($C58:$AG58)-MIN($C58:$AG58)),(E58-MAX($C58:$AG58))/(MIN($C58:$AG58)-MAX($C58:$AG58)))*$AI58,"-")</f>
        <v>-</v>
      </c>
      <c r="AM58" s="86">
        <f>_xlfn.IFERROR(IF($AH58="+",(F58-MIN($C58:$AG58))/(MAX($C58:$AG58)-MIN($C58:$AG58)),(F58-MAX($C58:$AG58))/(MIN($C58:$AG58)-MAX($C58:$AG58)))*$AI58,"-")</f>
        <v>6</v>
      </c>
      <c r="AN58" s="89">
        <f>_xlfn.IFERROR(IF($AH58="+",(G58-MIN($C58:$AG58))/(MAX($C58:$AG58)-MIN($C58:$AG58)),(G58-MAX($C58:$AG58))/(MIN($C58:$AG58)-MAX($C58:$AG58)))*$AI58,"-")</f>
        <v>6</v>
      </c>
      <c r="AO58" s="89">
        <f>_xlfn.IFERROR(IF($AH58="+",(H58-MIN($C58:$AG58))/(MAX($C58:$AG58)-MIN($C58:$AG58)),(H58-MAX($C58:$AG58))/(MIN($C58:$AG58)-MAX($C58:$AG58)))*$AI58,"-")</f>
        <v>6</v>
      </c>
      <c r="AP58" s="89">
        <f>_xlfn.IFERROR(IF($AH58="+",(I58-MIN($C58:$AG58))/(MAX($C58:$AG58)-MIN($C58:$AG58)),(I58-MAX($C58:$AG58))/(MIN($C58:$AG58)-MAX($C58:$AG58)))*$AI58,"-")</f>
        <v>3.5999999999999996</v>
      </c>
      <c r="AQ58" s="89">
        <f>_xlfn.IFERROR(IF($AH58="+",(J58-MIN($C58:$AG58))/(MAX($C58:$AG58)-MIN($C58:$AG58)),(J58-MAX($C58:$AG58))/(MIN($C58:$AG58)-MAX($C58:$AG58)))*$AI58,"-")</f>
        <v>6</v>
      </c>
      <c r="AR58" s="89">
        <f>_xlfn.IFERROR(IF($AH58="+",(K58-MIN($C58:$AG58))/(MAX($C58:$AG58)-MIN($C58:$AG58)),(K58-MAX($C58:$AG58))/(MIN($C58:$AG58)-MAX($C58:$AG58)))*$AI58,"-")</f>
        <v>5.4</v>
      </c>
      <c r="AS58" s="92">
        <f>_xlfn.IFERROR(IF($AH58="+",(L58-MIN($C58:$AG58))/(MAX($C58:$AG58)-MIN($C58:$AG58)),(L58-MAX($C58:$AG58))/(MIN($C58:$AG58)-MAX($C58:$AG58)))*$AI58,"-")</f>
        <v>6</v>
      </c>
      <c r="AT58" s="92">
        <f>_xlfn.IFERROR(IF($AH58="+",(M58-MIN($C58:$AG58))/(MAX($C58:$AG58)-MIN($C58:$AG58)),(M58-MAX($C58:$AG58))/(MIN($C58:$AG58)-MAX($C58:$AG58)))*$AI58,"-")</f>
        <v>6</v>
      </c>
      <c r="AU58" s="92">
        <f>_xlfn.IFERROR(IF($AH58="+",(N58-MIN($C58:$AG58))/(MAX($C58:$AG58)-MIN($C58:$AG58)),(N58-MAX($C58:$AG58))/(MIN($C58:$AG58)-MAX($C58:$AG58)))*$AI58,"-")</f>
        <v>6</v>
      </c>
      <c r="AV58" s="95">
        <f>_xlfn.IFERROR(IF($AH58="+",(O58-MIN($C58:$AG58))/(MAX($C58:$AG58)-MIN($C58:$AG58)),(O58-MAX($C58:$AG58))/(MIN($C58:$AG58)-MAX($C58:$AG58)))*$AI58,"-")</f>
        <v>6</v>
      </c>
      <c r="AW58" s="95">
        <f>_xlfn.IFERROR(IF($AH58="+",(P58-MIN($C58:$AG58))/(MAX($C58:$AG58)-MIN($C58:$AG58)),(P58-MAX($C58:$AG58))/(MIN($C58:$AG58)-MAX($C58:$AG58)))*$AI58,"-")</f>
        <v>6</v>
      </c>
      <c r="AX58" s="95">
        <f>_xlfn.IFERROR(IF($AH58="+",(Q58-MIN($C58:$AG58))/(MAX($C58:$AG58)-MIN($C58:$AG58)),(Q58-MAX($C58:$AG58))/(MIN($C58:$AG58)-MAX($C58:$AG58)))*$AI58,"-")</f>
        <v>6</v>
      </c>
      <c r="AY58" s="95">
        <f>_xlfn.IFERROR(IF($AH58="+",(R58-MIN($C58:$AG58))/(MAX($C58:$AG58)-MIN($C58:$AG58)),(R58-MAX($C58:$AG58))/(MIN($C58:$AG58)-MAX($C58:$AG58)))*$AI58,"-")</f>
        <v>6</v>
      </c>
      <c r="AZ58" s="95">
        <f>_xlfn.IFERROR(IF($AH58="+",(S58-MIN($C58:$AG58))/(MAX($C58:$AG58)-MIN($C58:$AG58)),(S58-MAX($C58:$AG58))/(MIN($C58:$AG58)-MAX($C58:$AG58)))*$AI58,"-")</f>
        <v>6</v>
      </c>
      <c r="BA58" s="95">
        <f>_xlfn.IFERROR(IF($AH58="+",(T58-MIN($C58:$AG58))/(MAX($C58:$AG58)-MIN($C58:$AG58)),(T58-MAX($C58:$AG58))/(MIN($C58:$AG58)-MAX($C58:$AG58)))*$AI58,"-")</f>
        <v>6</v>
      </c>
      <c r="BB58" s="95">
        <f>_xlfn.IFERROR(IF($AH58="+",(U58-MIN($C58:$AG58))/(MAX($C58:$AG58)-MIN($C58:$AG58)),(U58-MAX($C58:$AG58))/(MIN($C58:$AG58)-MAX($C58:$AG58)))*$AI58,"-")</f>
        <v>0</v>
      </c>
      <c r="BC58" s="95">
        <f>_xlfn.IFERROR(IF($AH58="+",(V58-MIN($C58:$AG58))/(MAX($C58:$AG58)-MIN($C58:$AG58)),(V58-MAX($C58:$AG58))/(MIN($C58:$AG58)-MAX($C58:$AG58)))*$AI58,"-")</f>
        <v>6</v>
      </c>
      <c r="BD58" s="95">
        <f>_xlfn.IFERROR(IF($AH58="+",(W58-MIN($C58:$AG58))/(MAX($C58:$AG58)-MIN($C58:$AG58)),(W58-MAX($C58:$AG58))/(MIN($C58:$AG58)-MAX($C58:$AG58)))*$AI58,"-")</f>
        <v>6</v>
      </c>
      <c r="BE58" s="95">
        <f>_xlfn.IFERROR(IF($AH58="+",(X58-MIN($C58:$AG58))/(MAX($C58:$AG58)-MIN($C58:$AG58)),(X58-MAX($C58:$AG58))/(MIN($C58:$AG58)-MAX($C58:$AG58)))*$AI58,"-")</f>
        <v>6</v>
      </c>
      <c r="BF58" s="95">
        <f>_xlfn.IFERROR(IF($AH58="+",(Y58-MIN($C58:$AG58))/(MAX($C58:$AG58)-MIN($C58:$AG58)),(Y58-MAX($C58:$AG58))/(MIN($C58:$AG58)-MAX($C58:$AG58)))*$AI58,"-")</f>
        <v>6</v>
      </c>
      <c r="BG58" s="95">
        <f>_xlfn.IFERROR(IF($AH58="+",(Z58-MIN($C58:$AG58))/(MAX($C58:$AG58)-MIN($C58:$AG58)),(Z58-MAX($C58:$AG58))/(MIN($C58:$AG58)-MAX($C58:$AG58)))*$AI58,"-")</f>
        <v>6</v>
      </c>
      <c r="BH58" s="95">
        <f>_xlfn.IFERROR(IF($AH58="+",(AA58-MIN($C58:$AG58))/(MAX($C58:$AG58)-MIN($C58:$AG58)),(AA58-MAX($C58:$AG58))/(MIN($C58:$AG58)-MAX($C58:$AG58)))*$AI58,"-")</f>
        <v>6</v>
      </c>
      <c r="BI58" s="95">
        <f>_xlfn.IFERROR(IF($AH58="+",(AB58-MIN($C58:$AG58))/(MAX($C58:$AG58)-MIN($C58:$AG58)),(AB58-MAX($C58:$AG58))/(MIN($C58:$AG58)-MAX($C58:$AG58)))*$AI58,"-")</f>
        <v>6</v>
      </c>
      <c r="BJ58" s="95">
        <f>_xlfn.IFERROR(IF($AH58="+",(AC58-MIN($C58:$AG58))/(MAX($C58:$AG58)-MIN($C58:$AG58)),(AC58-MAX($C58:$AG58))/(MIN($C58:$AG58)-MAX($C58:$AG58)))*$AI58,"-")</f>
        <v>6</v>
      </c>
      <c r="BK58" s="95">
        <f>_xlfn.IFERROR(IF($AH58="+",(AD58-MIN($C58:$AG58))/(MAX($C58:$AG58)-MIN($C58:$AG58)),(AD58-MAX($C58:$AG58))/(MIN($C58:$AG58)-MAX($C58:$AG58)))*$AI58,"-")</f>
        <v>6</v>
      </c>
      <c r="BL58" s="98">
        <f>_xlfn.IFERROR(IF($AH58="+",(AE58-MIN($C58:$AG58))/(MAX($C58:$AG58)-MIN($C58:$AG58)),(AE58-MAX($C58:$AG58))/(MIN($C58:$AG58)-MAX($C58:$AG58)))*$AI58,"-")</f>
        <v>6</v>
      </c>
      <c r="BM58" s="98">
        <f>_xlfn.IFERROR(IF($AH58="+",(AF58-MIN($C58:$AG58))/(MAX($C58:$AG58)-MIN($C58:$AG58)),(AF58-MAX($C58:$AG58))/(MIN($C58:$AG58)-MAX($C58:$AG58)))*$AI58,"-")</f>
        <v>6</v>
      </c>
      <c r="BN58" s="98">
        <f>_xlfn.IFERROR(IF($AH58="+",(AG58-MIN($C58:$AG58))/(MAX($C58:$AG58)-MIN($C58:$AG58)),(AG58-MAX($C58:$AG58))/(MIN($C58:$AG58)-MAX($C58:$AG58)))*$AI58,"-")</f>
        <v>6</v>
      </c>
      <c r="BQ58" s="6"/>
      <c r="BR58" s="6"/>
      <c r="BS58" s="6"/>
      <c r="BT58" s="6"/>
      <c r="BU58" s="6"/>
    </row>
    <row r="59" spans="1:73" ht="30">
      <c r="A59" s="32" t="s">
        <v>87</v>
      </c>
      <c r="B59" s="4"/>
      <c r="C59" s="33">
        <v>1.6</v>
      </c>
      <c r="D59" s="33">
        <v>0.04</v>
      </c>
      <c r="E59" s="33" t="s">
        <v>5</v>
      </c>
      <c r="F59" s="33">
        <v>0</v>
      </c>
      <c r="G59" s="34">
        <v>0</v>
      </c>
      <c r="H59" s="34">
        <v>0.016</v>
      </c>
      <c r="I59" s="34">
        <v>0</v>
      </c>
      <c r="J59" s="34">
        <v>0.02</v>
      </c>
      <c r="K59" s="34">
        <v>0</v>
      </c>
      <c r="L59" s="35">
        <v>0</v>
      </c>
      <c r="M59" s="35">
        <v>0</v>
      </c>
      <c r="N59" s="35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0.61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7">
        <v>0</v>
      </c>
      <c r="AF59" s="37">
        <v>0</v>
      </c>
      <c r="AG59" s="37">
        <v>0.1</v>
      </c>
      <c r="AH59" s="9" t="s">
        <v>5</v>
      </c>
      <c r="AI59" s="133">
        <v>7</v>
      </c>
      <c r="AJ59" s="86">
        <f>_xlfn.IFERROR(IF($AH59="+",(C59-MIN($C59:$AG59))/(MAX($C59:$AG59)-MIN($C59:$AG59)),(C59-MAX($C59:$AG59))/(MIN($C59:$AG59)-MAX($C59:$AG59)))*$AI59,"-")</f>
        <v>0</v>
      </c>
      <c r="AK59" s="86">
        <f>_xlfn.IFERROR(IF($AH59="+",(D59-MIN($C59:$AG59))/(MAX($C59:$AG59)-MIN($C59:$AG59)),(D59-MAX($C59:$AG59))/(MIN($C59:$AG59)-MAX($C59:$AG59)))*$AI59,"-")</f>
        <v>6.825</v>
      </c>
      <c r="AL59" s="86" t="str">
        <f>_xlfn.IFERROR(IF($AH59="+",(E59-MIN($C59:$AG59))/(MAX($C59:$AG59)-MIN($C59:$AG59)),(E59-MAX($C59:$AG59))/(MIN($C59:$AG59)-MAX($C59:$AG59)))*$AI59,"-")</f>
        <v>-</v>
      </c>
      <c r="AM59" s="86">
        <f>_xlfn.IFERROR(IF($AH59="+",(F59-MIN($C59:$AG59))/(MAX($C59:$AG59)-MIN($C59:$AG59)),(F59-MAX($C59:$AG59))/(MIN($C59:$AG59)-MAX($C59:$AG59)))*$AI59,"-")</f>
        <v>7</v>
      </c>
      <c r="AN59" s="89">
        <f>_xlfn.IFERROR(IF($AH59="+",(G59-MIN($C59:$AG59))/(MAX($C59:$AG59)-MIN($C59:$AG59)),(G59-MAX($C59:$AG59))/(MIN($C59:$AG59)-MAX($C59:$AG59)))*$AI59,"-")</f>
        <v>7</v>
      </c>
      <c r="AO59" s="89">
        <f>_xlfn.IFERROR(IF($AH59="+",(H59-MIN($C59:$AG59))/(MAX($C59:$AG59)-MIN($C59:$AG59)),(H59-MAX($C59:$AG59))/(MIN($C59:$AG59)-MAX($C59:$AG59)))*$AI59,"-")</f>
        <v>6.93</v>
      </c>
      <c r="AP59" s="89">
        <f>_xlfn.IFERROR(IF($AH59="+",(I59-MIN($C59:$AG59))/(MAX($C59:$AG59)-MIN($C59:$AG59)),(I59-MAX($C59:$AG59))/(MIN($C59:$AG59)-MAX($C59:$AG59)))*$AI59,"-")</f>
        <v>7</v>
      </c>
      <c r="AQ59" s="89">
        <f>_xlfn.IFERROR(IF($AH59="+",(J59-MIN($C59:$AG59))/(MAX($C59:$AG59)-MIN($C59:$AG59)),(J59-MAX($C59:$AG59))/(MIN($C59:$AG59)-MAX($C59:$AG59)))*$AI59,"-")</f>
        <v>6.9125000000000005</v>
      </c>
      <c r="AR59" s="89">
        <f>_xlfn.IFERROR(IF($AH59="+",(K59-MIN($C59:$AG59))/(MAX($C59:$AG59)-MIN($C59:$AG59)),(K59-MAX($C59:$AG59))/(MIN($C59:$AG59)-MAX($C59:$AG59)))*$AI59,"-")</f>
        <v>7</v>
      </c>
      <c r="AS59" s="92">
        <f>_xlfn.IFERROR(IF($AH59="+",(L59-MIN($C59:$AG59))/(MAX($C59:$AG59)-MIN($C59:$AG59)),(L59-MAX($C59:$AG59))/(MIN($C59:$AG59)-MAX($C59:$AG59)))*$AI59,"-")</f>
        <v>7</v>
      </c>
      <c r="AT59" s="92">
        <f>_xlfn.IFERROR(IF($AH59="+",(M59-MIN($C59:$AG59))/(MAX($C59:$AG59)-MIN($C59:$AG59)),(M59-MAX($C59:$AG59))/(MIN($C59:$AG59)-MAX($C59:$AG59)))*$AI59,"-")</f>
        <v>7</v>
      </c>
      <c r="AU59" s="92">
        <f>_xlfn.IFERROR(IF($AH59="+",(N59-MIN($C59:$AG59))/(MAX($C59:$AG59)-MIN($C59:$AG59)),(N59-MAX($C59:$AG59))/(MIN($C59:$AG59)-MAX($C59:$AG59)))*$AI59,"-")</f>
        <v>7</v>
      </c>
      <c r="AV59" s="95">
        <f>_xlfn.IFERROR(IF($AH59="+",(O59-MIN($C59:$AG59))/(MAX($C59:$AG59)-MIN($C59:$AG59)),(O59-MAX($C59:$AG59))/(MIN($C59:$AG59)-MAX($C59:$AG59)))*$AI59,"-")</f>
        <v>7</v>
      </c>
      <c r="AW59" s="95">
        <f>_xlfn.IFERROR(IF($AH59="+",(P59-MIN($C59:$AG59))/(MAX($C59:$AG59)-MIN($C59:$AG59)),(P59-MAX($C59:$AG59))/(MIN($C59:$AG59)-MAX($C59:$AG59)))*$AI59,"-")</f>
        <v>7</v>
      </c>
      <c r="AX59" s="95">
        <f>_xlfn.IFERROR(IF($AH59="+",(Q59-MIN($C59:$AG59))/(MAX($C59:$AG59)-MIN($C59:$AG59)),(Q59-MAX($C59:$AG59))/(MIN($C59:$AG59)-MAX($C59:$AG59)))*$AI59,"-")</f>
        <v>7</v>
      </c>
      <c r="AY59" s="95">
        <f>_xlfn.IFERROR(IF($AH59="+",(R59-MIN($C59:$AG59))/(MAX($C59:$AG59)-MIN($C59:$AG59)),(R59-MAX($C59:$AG59))/(MIN($C59:$AG59)-MAX($C59:$AG59)))*$AI59,"-")</f>
        <v>7</v>
      </c>
      <c r="AZ59" s="95">
        <f>_xlfn.IFERROR(IF($AH59="+",(S59-MIN($C59:$AG59))/(MAX($C59:$AG59)-MIN($C59:$AG59)),(S59-MAX($C59:$AG59))/(MIN($C59:$AG59)-MAX($C59:$AG59)))*$AI59,"-")</f>
        <v>4.33125</v>
      </c>
      <c r="BA59" s="95">
        <f>_xlfn.IFERROR(IF($AH59="+",(T59-MIN($C59:$AG59))/(MAX($C59:$AG59)-MIN($C59:$AG59)),(T59-MAX($C59:$AG59))/(MIN($C59:$AG59)-MAX($C59:$AG59)))*$AI59,"-")</f>
        <v>7</v>
      </c>
      <c r="BB59" s="95">
        <f>_xlfn.IFERROR(IF($AH59="+",(U59-MIN($C59:$AG59))/(MAX($C59:$AG59)-MIN($C59:$AG59)),(U59-MAX($C59:$AG59))/(MIN($C59:$AG59)-MAX($C59:$AG59)))*$AI59,"-")</f>
        <v>7</v>
      </c>
      <c r="BC59" s="95">
        <f>_xlfn.IFERROR(IF($AH59="+",(V59-MIN($C59:$AG59))/(MAX($C59:$AG59)-MIN($C59:$AG59)),(V59-MAX($C59:$AG59))/(MIN($C59:$AG59)-MAX($C59:$AG59)))*$AI59,"-")</f>
        <v>7</v>
      </c>
      <c r="BD59" s="95">
        <f>_xlfn.IFERROR(IF($AH59="+",(W59-MIN($C59:$AG59))/(MAX($C59:$AG59)-MIN($C59:$AG59)),(W59-MAX($C59:$AG59))/(MIN($C59:$AG59)-MAX($C59:$AG59)))*$AI59,"-")</f>
        <v>7</v>
      </c>
      <c r="BE59" s="95">
        <f>_xlfn.IFERROR(IF($AH59="+",(X59-MIN($C59:$AG59))/(MAX($C59:$AG59)-MIN($C59:$AG59)),(X59-MAX($C59:$AG59))/(MIN($C59:$AG59)-MAX($C59:$AG59)))*$AI59,"-")</f>
        <v>7</v>
      </c>
      <c r="BF59" s="95">
        <f>_xlfn.IFERROR(IF($AH59="+",(Y59-MIN($C59:$AG59))/(MAX($C59:$AG59)-MIN($C59:$AG59)),(Y59-MAX($C59:$AG59))/(MIN($C59:$AG59)-MAX($C59:$AG59)))*$AI59,"-")</f>
        <v>7</v>
      </c>
      <c r="BG59" s="95">
        <f>_xlfn.IFERROR(IF($AH59="+",(Z59-MIN($C59:$AG59))/(MAX($C59:$AG59)-MIN($C59:$AG59)),(Z59-MAX($C59:$AG59))/(MIN($C59:$AG59)-MAX($C59:$AG59)))*$AI59,"-")</f>
        <v>7</v>
      </c>
      <c r="BH59" s="95">
        <f>_xlfn.IFERROR(IF($AH59="+",(AA59-MIN($C59:$AG59))/(MAX($C59:$AG59)-MIN($C59:$AG59)),(AA59-MAX($C59:$AG59))/(MIN($C59:$AG59)-MAX($C59:$AG59)))*$AI59,"-")</f>
        <v>7</v>
      </c>
      <c r="BI59" s="95">
        <f>_xlfn.IFERROR(IF($AH59="+",(AB59-MIN($C59:$AG59))/(MAX($C59:$AG59)-MIN($C59:$AG59)),(AB59-MAX($C59:$AG59))/(MIN($C59:$AG59)-MAX($C59:$AG59)))*$AI59,"-")</f>
        <v>7</v>
      </c>
      <c r="BJ59" s="95">
        <f>_xlfn.IFERROR(IF($AH59="+",(AC59-MIN($C59:$AG59))/(MAX($C59:$AG59)-MIN($C59:$AG59)),(AC59-MAX($C59:$AG59))/(MIN($C59:$AG59)-MAX($C59:$AG59)))*$AI59,"-")</f>
        <v>7</v>
      </c>
      <c r="BK59" s="95">
        <f>_xlfn.IFERROR(IF($AH59="+",(AD59-MIN($C59:$AG59))/(MAX($C59:$AG59)-MIN($C59:$AG59)),(AD59-MAX($C59:$AG59))/(MIN($C59:$AG59)-MAX($C59:$AG59)))*$AI59,"-")</f>
        <v>7</v>
      </c>
      <c r="BL59" s="98">
        <f>_xlfn.IFERROR(IF($AH59="+",(AE59-MIN($C59:$AG59))/(MAX($C59:$AG59)-MIN($C59:$AG59)),(AE59-MAX($C59:$AG59))/(MIN($C59:$AG59)-MAX($C59:$AG59)))*$AI59,"-")</f>
        <v>7</v>
      </c>
      <c r="BM59" s="98">
        <f>_xlfn.IFERROR(IF($AH59="+",(AF59-MIN($C59:$AG59))/(MAX($C59:$AG59)-MIN($C59:$AG59)),(AF59-MAX($C59:$AG59))/(MIN($C59:$AG59)-MAX($C59:$AG59)))*$AI59,"-")</f>
        <v>7</v>
      </c>
      <c r="BN59" s="98">
        <f>_xlfn.IFERROR(IF($AH59="+",(AG59-MIN($C59:$AG59))/(MAX($C59:$AG59)-MIN($C59:$AG59)),(AG59-MAX($C59:$AG59))/(MIN($C59:$AG59)-MAX($C59:$AG59)))*$AI59,"-")</f>
        <v>6.5625</v>
      </c>
      <c r="BQ59" s="6"/>
      <c r="BR59" s="6"/>
      <c r="BS59" s="6"/>
      <c r="BT59" s="6"/>
      <c r="BU59" s="6"/>
    </row>
    <row r="60" spans="1:73" ht="33" customHeight="1">
      <c r="A60" s="226" t="s">
        <v>58</v>
      </c>
      <c r="B60" s="238"/>
      <c r="C60" s="239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1"/>
      <c r="AH60" s="231"/>
      <c r="AI60" s="240"/>
      <c r="AJ60" s="234">
        <f>((IF(AJ36&lt;&gt;"-",AJ36*$AI$36))+(IF(AJ37&lt;&gt;"-",AJ37*$AI$37))+(IF(AJ38&lt;&gt;"-",AJ38*$AI$38))+(IF(AJ39&lt;&gt;"-",AJ39*$AI$39))+(IF(AJ40&lt;&gt;"-",AJ40*$AI$40))+(IF(AJ41&lt;&gt;"-",AJ41*$AI$41))+(IF(AJ42&lt;&gt;"-",AJ42*$AI$42))+(IF(AJ43&lt;&gt;"-",AJ43*$AI$43))+(IF(AJ44&lt;&gt;"-",AJ44*$AI$44))+(IF(AJ45&lt;&gt;"-",AJ45*$AI$45))+(IF(AJ46&lt;&gt;"-",AJ46*$AI$46))+(IF(AJ47&lt;&gt;"-",AJ47*$AI$47))+(IF(AJ48&lt;&gt;"-",AJ48*$AI$48))+(IF(AJ49&lt;&gt;"-",AJ49*$AI$49))+(IF(AJ50&lt;&gt;"-",AJ50*$AI$50))+(IF(AJ51&lt;&gt;"-",AJ51*$AI$51))+(IF(AJ52&lt;&gt;"-",AJ52*$AI$52))+(IF(AJ53&lt;&gt;"-",AJ53*$AI$53))+(IF(AJ54&lt;&gt;"-",AJ54*$AI$54))+(IF(AJ55&lt;&gt;"-",AJ55*$AI$55))+(IF(AJ56&lt;&gt;"-",AJ56*$AI$56))+(IF(AJ57&lt;&gt;"-",AJ57*$AI$57))+(IF(AJ58&lt;&gt;"-",AJ58*$AI$58))+(IF(AJ59&lt;&gt;"-",AJ59*$AI$59)))/((IF(AJ36&lt;&gt;"-",$AI$36))+(IF(AJ37&lt;&gt;"-",$AI$37))+(IF(AJ38&lt;&gt;"-",$AI$38))+(IF(AJ39&lt;&gt;"-",$AI$39))+(IF(AJ40&lt;&gt;"-",$AI$40))+(IF(AJ41&lt;&gt;"-",$AI$41))+(IF(AJ42&lt;&gt;"-",$AI$42))+(IF(AJ43&lt;&gt;"-",$AI$43))+(IF(AJ44&lt;&gt;"-",$AI$44))+(IF(AJ45&lt;&gt;"-",$AI$45))+(IF(AJ46&lt;&gt;"-",$AI$46))+(IF(AJ47&lt;&gt;"-",$AI$47))+(IF(AJ48&lt;&gt;"-",$AI$48))+(IF(AJ49&lt;&gt;"-",$AI$49))+(IF(AJ50&lt;&gt;"-",$AI$50))+(IF(AJ51&lt;&gt;"-",$AI$51))+(IF(AJ52&lt;&gt;"-",$AI$52))+(IF(AJ53&lt;&gt;"-",$AI$53))+(IF(AJ54&lt;&gt;"-",$AI$54))+(IF(AJ55&lt;&gt;"-",$AI$55))+(IF(AJ56&lt;&gt;"-",$AI$56))+(IF(AJ57&lt;&gt;"-",$AI$57))+(IF(AJ58&lt;&gt;"-",$AI$58))+(IF(AJ59&lt;&gt;"-",$AI$59)))</f>
        <v>5.99188623844919</v>
      </c>
      <c r="AK60" s="234">
        <f aca="true" t="shared" si="4" ref="AK60:BN60">((IF(AK36&lt;&gt;"-",AK36*$AI$36))+(IF(AK37&lt;&gt;"-",AK37*$AI$37))+(IF(AK38&lt;&gt;"-",AK38*$AI$38))+(IF(AK39&lt;&gt;"-",AK39*$AI$39))+(IF(AK40&lt;&gt;"-",AK40*$AI$40))+(IF(AK41&lt;&gt;"-",AK41*$AI$41))+(IF(AK42&lt;&gt;"-",AK42*$AI$42))+(IF(AK43&lt;&gt;"-",AK43*$AI$43))+(IF(AK44&lt;&gt;"-",AK44*$AI$44))+(IF(AK45&lt;&gt;"-",AK45*$AI$45))+(IF(AK46&lt;&gt;"-",AK46*$AI$46))+(IF(AK47&lt;&gt;"-",AK47*$AI$47))+(IF(AK48&lt;&gt;"-",AK48*$AI$48))+(IF(AK49&lt;&gt;"-",AK49*$AI$49))+(IF(AK50&lt;&gt;"-",AK50*$AI$50))+(IF(AK51&lt;&gt;"-",AK51*$AI$51))+(IF(AK52&lt;&gt;"-",AK52*$AI$52))+(IF(AK53&lt;&gt;"-",AK53*$AI$53))+(IF(AK54&lt;&gt;"-",AK54*$AI$54))+(IF(AK55&lt;&gt;"-",AK55*$AI$55))+(IF(AK56&lt;&gt;"-",AK56*$AI$56))+(IF(AK57&lt;&gt;"-",AK57*$AI$57))+(IF(AK58&lt;&gt;"-",AK58*$AI$58))+(IF(AK59&lt;&gt;"-",AK59*$AI$59)))/((IF(AK36&lt;&gt;"-",$AI$36))+(IF(AK37&lt;&gt;"-",$AI$37))+(IF(AK38&lt;&gt;"-",$AI$38))+(IF(AK39&lt;&gt;"-",$AI$39))+(IF(AK40&lt;&gt;"-",$AI$40))+(IF(AK41&lt;&gt;"-",$AI$41))+(IF(AK42&lt;&gt;"-",$AI$42))+(IF(AK43&lt;&gt;"-",$AI$43))+(IF(AK44&lt;&gt;"-",$AI$44))+(IF(AK45&lt;&gt;"-",$AI$45))+(IF(AK46&lt;&gt;"-",$AI$46))+(IF(AK47&lt;&gt;"-",$AI$47))+(IF(AK48&lt;&gt;"-",$AI$48))+(IF(AK49&lt;&gt;"-",$AI$49))+(IF(AK50&lt;&gt;"-",$AI$50))+(IF(AK51&lt;&gt;"-",$AI$51))+(IF(AK52&lt;&gt;"-",$AI$52))+(IF(AK53&lt;&gt;"-",$AI$53))+(IF(AK54&lt;&gt;"-",$AI$54))+(IF(AK55&lt;&gt;"-",$AI$55))+(IF(AK56&lt;&gt;"-",$AI$56))+(IF(AK57&lt;&gt;"-",$AI$57))+(IF(AK58&lt;&gt;"-",$AI$58))+(IF(AK59&lt;&gt;"-",$AI$59)))</f>
        <v>6.002784564430765</v>
      </c>
      <c r="AL60" s="234">
        <f t="shared" si="4"/>
        <v>5.566370012032185</v>
      </c>
      <c r="AM60" s="234">
        <f t="shared" si="4"/>
        <v>7.009604391468572</v>
      </c>
      <c r="AN60" s="234">
        <f t="shared" si="4"/>
        <v>4.523922125556679</v>
      </c>
      <c r="AO60" s="234">
        <f t="shared" si="4"/>
        <v>5.265398866553318</v>
      </c>
      <c r="AP60" s="234">
        <f t="shared" si="4"/>
        <v>5.564159464904704</v>
      </c>
      <c r="AQ60" s="234">
        <f t="shared" si="4"/>
        <v>5.933461428999903</v>
      </c>
      <c r="AR60" s="234">
        <f t="shared" si="4"/>
        <v>5.796791373983045</v>
      </c>
      <c r="AS60" s="234">
        <f t="shared" si="4"/>
        <v>5.9683654846654335</v>
      </c>
      <c r="AT60" s="234">
        <f t="shared" si="4"/>
        <v>5.565388546573374</v>
      </c>
      <c r="AU60" s="234">
        <f t="shared" si="4"/>
        <v>4.8689420952580384</v>
      </c>
      <c r="AV60" s="234">
        <f t="shared" si="4"/>
        <v>3.4218858519365485</v>
      </c>
      <c r="AW60" s="234">
        <f t="shared" si="4"/>
        <v>5.8182806760307955</v>
      </c>
      <c r="AX60" s="234">
        <f t="shared" si="4"/>
        <v>4.213103498883226</v>
      </c>
      <c r="AY60" s="234">
        <f t="shared" si="4"/>
        <v>4.572812639423499</v>
      </c>
      <c r="AZ60" s="234">
        <f t="shared" si="4"/>
        <v>5.272619691414461</v>
      </c>
      <c r="BA60" s="234">
        <f t="shared" si="4"/>
        <v>3.402994931352702</v>
      </c>
      <c r="BB60" s="234">
        <f t="shared" si="4"/>
        <v>3.739124592051254</v>
      </c>
      <c r="BC60" s="234">
        <f t="shared" si="4"/>
        <v>5.1720559478962205</v>
      </c>
      <c r="BD60" s="234">
        <f t="shared" si="4"/>
        <v>5.26756972634867</v>
      </c>
      <c r="BE60" s="234">
        <f t="shared" si="4"/>
        <v>5.186372563831281</v>
      </c>
      <c r="BF60" s="234">
        <f t="shared" si="4"/>
        <v>4.7731641411927725</v>
      </c>
      <c r="BG60" s="234">
        <f t="shared" si="4"/>
        <v>5.160888821130873</v>
      </c>
      <c r="BH60" s="234">
        <f t="shared" si="4"/>
        <v>6.761623497335775</v>
      </c>
      <c r="BI60" s="234">
        <f t="shared" si="4"/>
        <v>4.390897901429155</v>
      </c>
      <c r="BJ60" s="234">
        <f t="shared" si="4"/>
        <v>5.378409875625347</v>
      </c>
      <c r="BK60" s="234">
        <f t="shared" si="4"/>
        <v>4.578179658639895</v>
      </c>
      <c r="BL60" s="234">
        <f t="shared" si="4"/>
        <v>4.56429028695885</v>
      </c>
      <c r="BM60" s="234">
        <f t="shared" si="4"/>
        <v>5.723502902390875</v>
      </c>
      <c r="BN60" s="234">
        <f t="shared" si="4"/>
        <v>5.0818882377415715</v>
      </c>
      <c r="BQ60" s="6"/>
      <c r="BR60" s="6"/>
      <c r="BS60" s="6"/>
      <c r="BT60" s="6"/>
      <c r="BU60" s="6"/>
    </row>
    <row r="61" spans="1:66" ht="18.75" customHeight="1">
      <c r="A61" s="101" t="s">
        <v>64</v>
      </c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5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254"/>
    </row>
    <row r="62" spans="1:66" ht="33" customHeight="1">
      <c r="A62" s="104" t="s">
        <v>93</v>
      </c>
      <c r="B62" s="242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4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255"/>
    </row>
    <row r="63" spans="1:73" ht="33.75" customHeight="1">
      <c r="A63" s="245" t="s">
        <v>90</v>
      </c>
      <c r="B63" s="246"/>
      <c r="C63" s="45" t="s">
        <v>5</v>
      </c>
      <c r="D63" s="45" t="s">
        <v>5</v>
      </c>
      <c r="E63" s="45" t="s">
        <v>5</v>
      </c>
      <c r="F63" s="45" t="s">
        <v>5</v>
      </c>
      <c r="G63" s="54">
        <v>32.1</v>
      </c>
      <c r="H63" s="54">
        <v>42.4</v>
      </c>
      <c r="I63" s="54">
        <v>30.5</v>
      </c>
      <c r="J63" s="54">
        <v>37.7</v>
      </c>
      <c r="K63" s="54">
        <v>38.5</v>
      </c>
      <c r="L63" s="61">
        <v>34.9</v>
      </c>
      <c r="M63" s="61">
        <v>36.7</v>
      </c>
      <c r="N63" s="61">
        <v>35.9</v>
      </c>
      <c r="O63" s="69">
        <v>38.2</v>
      </c>
      <c r="P63" s="69">
        <v>34.7</v>
      </c>
      <c r="Q63" s="69">
        <v>53.5</v>
      </c>
      <c r="R63" s="69">
        <v>50</v>
      </c>
      <c r="S63" s="69">
        <v>38.5</v>
      </c>
      <c r="T63" s="69">
        <v>24</v>
      </c>
      <c r="U63" s="69">
        <v>28.2</v>
      </c>
      <c r="V63" s="69">
        <v>52.2</v>
      </c>
      <c r="W63" s="69">
        <v>38.3</v>
      </c>
      <c r="X63" s="69">
        <v>45.5</v>
      </c>
      <c r="Y63" s="69">
        <v>49.2</v>
      </c>
      <c r="Z63" s="69">
        <v>20</v>
      </c>
      <c r="AA63" s="69">
        <v>38.5</v>
      </c>
      <c r="AB63" s="69">
        <v>33.3</v>
      </c>
      <c r="AC63" s="69">
        <v>45.5</v>
      </c>
      <c r="AD63" s="69">
        <v>33.3</v>
      </c>
      <c r="AE63" s="81">
        <v>32.1</v>
      </c>
      <c r="AF63" s="81">
        <v>31.7</v>
      </c>
      <c r="AG63" s="81">
        <v>32.3</v>
      </c>
      <c r="AH63" s="247" t="s">
        <v>5</v>
      </c>
      <c r="AI63" s="14">
        <v>7</v>
      </c>
      <c r="AJ63" s="87" t="str">
        <f>_xlfn.IFERROR(IF($AH63="+",(C63-MIN($C63:$AG63))/(MAX($C63:$AG63)-MIN($C63:$AG63)),(C63-MAX($C63:$AG63))/(MIN($C63:$AG63)-MAX($C63:$AG63)))*$AI63,"-")</f>
        <v>-</v>
      </c>
      <c r="AK63" s="87" t="str">
        <f>_xlfn.IFERROR(IF($AH63="+",(D63-MIN($C63:$AG63))/(MAX($C63:$AG63)-MIN($C63:$AG63)),(D63-MAX($C63:$AG63))/(MIN($C63:$AG63)-MAX($C63:$AG63)))*$AI63,"-")</f>
        <v>-</v>
      </c>
      <c r="AL63" s="87" t="str">
        <f>_xlfn.IFERROR(IF($AH63="+",(E63-MIN($C63:$AG63))/(MAX($C63:$AG63)-MIN($C63:$AG63)),(E63-MAX($C63:$AG63))/(MIN($C63:$AG63)-MAX($C63:$AG63)))*$AI63,"-")</f>
        <v>-</v>
      </c>
      <c r="AM63" s="87" t="str">
        <f>_xlfn.IFERROR(IF($AH63="+",(F63-MIN($C63:$AG63))/(MAX($C63:$AG63)-MIN($C63:$AG63)),(F63-MAX($C63:$AG63))/(MIN($C63:$AG63)-MAX($C63:$AG63)))*$AI63,"-")</f>
        <v>-</v>
      </c>
      <c r="AN63" s="90">
        <f>_xlfn.IFERROR(IF($AH63="+",(G63-MIN($C63:$AG63))/(MAX($C63:$AG63)-MIN($C63:$AG63)),(G63-MAX($C63:$AG63))/(MIN($C63:$AG63)-MAX($C63:$AG63)))*$AI63,"-")</f>
        <v>4.471641791044775</v>
      </c>
      <c r="AO63" s="90">
        <f>_xlfn.IFERROR(IF($AH63="+",(H63-MIN($C63:$AG63))/(MAX($C63:$AG63)-MIN($C63:$AG63)),(H63-MAX($C63:$AG63))/(MIN($C63:$AG63)-MAX($C63:$AG63)))*$AI63,"-")</f>
        <v>2.319402985074627</v>
      </c>
      <c r="AP63" s="90">
        <f>_xlfn.IFERROR(IF($AH63="+",(I63-MIN($C63:$AG63))/(MAX($C63:$AG63)-MIN($C63:$AG63)),(I63-MAX($C63:$AG63))/(MIN($C63:$AG63)-MAX($C63:$AG63)))*$AI63,"-")</f>
        <v>4.8059701492537314</v>
      </c>
      <c r="AQ63" s="90">
        <f>_xlfn.IFERROR(IF($AH63="+",(J63-MIN($C63:$AG63))/(MAX($C63:$AG63)-MIN($C63:$AG63)),(J63-MAX($C63:$AG63))/(MIN($C63:$AG63)-MAX($C63:$AG63)))*$AI63,"-")</f>
        <v>3.3014925373134325</v>
      </c>
      <c r="AR63" s="90">
        <f>_xlfn.IFERROR(IF($AH63="+",(K63-MIN($C63:$AG63))/(MAX($C63:$AG63)-MIN($C63:$AG63)),(K63-MAX($C63:$AG63))/(MIN($C63:$AG63)-MAX($C63:$AG63)))*$AI63,"-")</f>
        <v>3.1343283582089554</v>
      </c>
      <c r="AS63" s="93">
        <f>_xlfn.IFERROR(IF($AH63="+",(L63-MIN($C63:$AG63))/(MAX($C63:$AG63)-MIN($C63:$AG63)),(L63-MAX($C63:$AG63))/(MIN($C63:$AG63)-MAX($C63:$AG63)))*$AI63,"-")</f>
        <v>3.886567164179105</v>
      </c>
      <c r="AT63" s="93">
        <f>_xlfn.IFERROR(IF($AH63="+",(M63-MIN($C63:$AG63))/(MAX($C63:$AG63)-MIN($C63:$AG63)),(M63-MAX($C63:$AG63))/(MIN($C63:$AG63)-MAX($C63:$AG63)))*$AI63,"-")</f>
        <v>3.5104477611940297</v>
      </c>
      <c r="AU63" s="93">
        <f>_xlfn.IFERROR(IF($AH63="+",(N63-MIN($C63:$AG63))/(MAX($C63:$AG63)-MIN($C63:$AG63)),(N63-MAX($C63:$AG63))/(MIN($C63:$AG63)-MAX($C63:$AG63)))*$AI63,"-")</f>
        <v>3.677611940298508</v>
      </c>
      <c r="AV63" s="96">
        <f>_xlfn.IFERROR(IF($AH63="+",(O63-MIN($C63:$AG63))/(MAX($C63:$AG63)-MIN($C63:$AG63)),(O63-MAX($C63:$AG63))/(MIN($C63:$AG63)-MAX($C63:$AG63)))*$AI63,"-")</f>
        <v>3.197014925373134</v>
      </c>
      <c r="AW63" s="96">
        <f>_xlfn.IFERROR(IF($AH63="+",(P63-MIN($C63:$AG63))/(MAX($C63:$AG63)-MIN($C63:$AG63)),(P63-MAX($C63:$AG63))/(MIN($C63:$AG63)-MAX($C63:$AG63)))*$AI63,"-")</f>
        <v>3.928358208955223</v>
      </c>
      <c r="AX63" s="96">
        <f>_xlfn.IFERROR(IF($AH63="+",(Q63-MIN($C63:$AG63))/(MAX($C63:$AG63)-MIN($C63:$AG63)),(Q63-MAX($C63:$AG63))/(MIN($C63:$AG63)-MAX($C63:$AG63)))*$AI63,"-")</f>
        <v>0</v>
      </c>
      <c r="AY63" s="96">
        <f>_xlfn.IFERROR(IF($AH63="+",(R63-MIN($C63:$AG63))/(MAX($C63:$AG63)-MIN($C63:$AG63)),(R63-MAX($C63:$AG63))/(MIN($C63:$AG63)-MAX($C63:$AG63)))*$AI63,"-")</f>
        <v>0.7313432835820896</v>
      </c>
      <c r="AZ63" s="96">
        <f>_xlfn.IFERROR(IF($AH63="+",(S63-MIN($C63:$AG63))/(MAX($C63:$AG63)-MIN($C63:$AG63)),(S63-MAX($C63:$AG63))/(MIN($C63:$AG63)-MAX($C63:$AG63)))*$AI63,"-")</f>
        <v>3.1343283582089554</v>
      </c>
      <c r="BA63" s="96">
        <f>_xlfn.IFERROR(IF($AH63="+",(T63-MIN($C63:$AG63))/(MAX($C63:$AG63)-MIN($C63:$AG63)),(T63-MAX($C63:$AG63))/(MIN($C63:$AG63)-MAX($C63:$AG63)))*$AI63,"-")</f>
        <v>6.164179104477612</v>
      </c>
      <c r="BB63" s="96">
        <f>_xlfn.IFERROR(IF($AH63="+",(U63-MIN($C63:$AG63))/(MAX($C63:$AG63)-MIN($C63:$AG63)),(U63-MAX($C63:$AG63))/(MIN($C63:$AG63)-MAX($C63:$AG63)))*$AI63,"-")</f>
        <v>5.286567164179105</v>
      </c>
      <c r="BC63" s="96">
        <f>_xlfn.IFERROR(IF($AH63="+",(V63-MIN($C63:$AG63))/(MAX($C63:$AG63)-MIN($C63:$AG63)),(V63-MAX($C63:$AG63))/(MIN($C63:$AG63)-MAX($C63:$AG63)))*$AI63,"-")</f>
        <v>0.27164179104477554</v>
      </c>
      <c r="BD63" s="96">
        <f>_xlfn.IFERROR(IF($AH63="+",(W63-MIN($C63:$AG63))/(MAX($C63:$AG63)-MIN($C63:$AG63)),(W63-MAX($C63:$AG63))/(MIN($C63:$AG63)-MAX($C63:$AG63)))*$AI63,"-")</f>
        <v>3.176119402985075</v>
      </c>
      <c r="BE63" s="96">
        <f>_xlfn.IFERROR(IF($AH63="+",(X63-MIN($C63:$AG63))/(MAX($C63:$AG63)-MIN($C63:$AG63)),(X63-MAX($C63:$AG63))/(MIN($C63:$AG63)-MAX($C63:$AG63)))*$AI63,"-")</f>
        <v>1.671641791044776</v>
      </c>
      <c r="BF63" s="96">
        <f>_xlfn.IFERROR(IF($AH63="+",(Y63-MIN($C63:$AG63))/(MAX($C63:$AG63)-MIN($C63:$AG63)),(Y63-MAX($C63:$AG63))/(MIN($C63:$AG63)-MAX($C63:$AG63)))*$AI63,"-")</f>
        <v>0.8985074626865666</v>
      </c>
      <c r="BG63" s="96">
        <f>_xlfn.IFERROR(IF($AH63="+",(Z63-MIN($C63:$AG63))/(MAX($C63:$AG63)-MIN($C63:$AG63)),(Z63-MAX($C63:$AG63))/(MIN($C63:$AG63)-MAX($C63:$AG63)))*$AI63,"-")</f>
        <v>7</v>
      </c>
      <c r="BH63" s="96">
        <f>_xlfn.IFERROR(IF($AH63="+",(AA63-MIN($C63:$AG63))/(MAX($C63:$AG63)-MIN($C63:$AG63)),(AA63-MAX($C63:$AG63))/(MIN($C63:$AG63)-MAX($C63:$AG63)))*$AI63,"-")</f>
        <v>3.1343283582089554</v>
      </c>
      <c r="BI63" s="96">
        <f>_xlfn.IFERROR(IF($AH63="+",(AB63-MIN($C63:$AG63))/(MAX($C63:$AG63)-MIN($C63:$AG63)),(AB63-MAX($C63:$AG63))/(MIN($C63:$AG63)-MAX($C63:$AG63)))*$AI63,"-")</f>
        <v>4.22089552238806</v>
      </c>
      <c r="BJ63" s="96">
        <f>_xlfn.IFERROR(IF($AH63="+",(AC63-MIN($C63:$AG63))/(MAX($C63:$AG63)-MIN($C63:$AG63)),(AC63-MAX($C63:$AG63))/(MIN($C63:$AG63)-MAX($C63:$AG63)))*$AI63,"-")</f>
        <v>1.671641791044776</v>
      </c>
      <c r="BK63" s="96">
        <f>_xlfn.IFERROR(IF($AH63="+",(AD63-MIN($C63:$AG63))/(MAX($C63:$AG63)-MIN($C63:$AG63)),(AD63-MAX($C63:$AG63))/(MIN($C63:$AG63)-MAX($C63:$AG63)))*$AI63,"-")</f>
        <v>4.22089552238806</v>
      </c>
      <c r="BL63" s="99">
        <f>_xlfn.IFERROR(IF($AH63="+",(AE63-MIN($C63:$AG63))/(MAX($C63:$AG63)-MIN($C63:$AG63)),(AE63-MAX($C63:$AG63))/(MIN($C63:$AG63)-MAX($C63:$AG63)))*$AI63,"-")</f>
        <v>4.471641791044775</v>
      </c>
      <c r="BM63" s="99">
        <f>_xlfn.IFERROR(IF($AH63="+",(AF63-MIN($C63:$AG63))/(MAX($C63:$AG63)-MIN($C63:$AG63)),(AF63-MAX($C63:$AG63))/(MIN($C63:$AG63)-MAX($C63:$AG63)))*$AI63,"-")</f>
        <v>4.5552238805970156</v>
      </c>
      <c r="BN63" s="99">
        <f>_xlfn.IFERROR(IF($AH63="+",(AG63-MIN($C63:$AG63))/(MAX($C63:$AG63)-MIN($C63:$AG63)),(AG63-MAX($C63:$AG63))/(MIN($C63:$AG63)-MAX($C63:$AG63)))*$AI63,"-")</f>
        <v>4.429850746268658</v>
      </c>
      <c r="BQ63" s="6"/>
      <c r="BR63" s="6"/>
      <c r="BS63" s="6"/>
      <c r="BT63" s="6"/>
      <c r="BU63" s="6"/>
    </row>
    <row r="64" spans="1:73" ht="15.75">
      <c r="A64" s="38" t="s">
        <v>94</v>
      </c>
      <c r="B64" s="4"/>
      <c r="C64" s="43">
        <v>4</v>
      </c>
      <c r="D64" s="43">
        <v>2</v>
      </c>
      <c r="E64" s="43">
        <v>0</v>
      </c>
      <c r="F64" s="43">
        <v>0</v>
      </c>
      <c r="G64" s="52">
        <v>4</v>
      </c>
      <c r="H64" s="52">
        <v>1</v>
      </c>
      <c r="I64" s="52">
        <v>0</v>
      </c>
      <c r="J64" s="52">
        <v>0</v>
      </c>
      <c r="K64" s="52">
        <v>0</v>
      </c>
      <c r="L64" s="59">
        <v>0</v>
      </c>
      <c r="M64" s="59">
        <v>0</v>
      </c>
      <c r="N64" s="59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1</v>
      </c>
      <c r="Z64" s="67">
        <v>0</v>
      </c>
      <c r="AA64" s="67">
        <v>0</v>
      </c>
      <c r="AB64" s="67">
        <v>1</v>
      </c>
      <c r="AC64" s="67">
        <v>0</v>
      </c>
      <c r="AD64" s="67">
        <v>0</v>
      </c>
      <c r="AE64" s="78">
        <v>14</v>
      </c>
      <c r="AF64" s="78">
        <v>0</v>
      </c>
      <c r="AG64" s="78">
        <v>1</v>
      </c>
      <c r="AH64" s="95"/>
      <c r="AI64" s="15"/>
      <c r="AJ64" s="86">
        <f aca="true" t="shared" si="5" ref="AJ64:BN64">IF(C64=1,0,IF(C64=2,-1,IF(C64=4,-3,IF(C64=14,-10,10))))</f>
        <v>-3</v>
      </c>
      <c r="AK64" s="86">
        <f t="shared" si="5"/>
        <v>-1</v>
      </c>
      <c r="AL64" s="86">
        <f t="shared" si="5"/>
        <v>10</v>
      </c>
      <c r="AM64" s="86">
        <f t="shared" si="5"/>
        <v>10</v>
      </c>
      <c r="AN64" s="89">
        <f t="shared" si="5"/>
        <v>-3</v>
      </c>
      <c r="AO64" s="89">
        <f t="shared" si="5"/>
        <v>0</v>
      </c>
      <c r="AP64" s="89">
        <f t="shared" si="5"/>
        <v>10</v>
      </c>
      <c r="AQ64" s="89">
        <f t="shared" si="5"/>
        <v>10</v>
      </c>
      <c r="AR64" s="89">
        <f t="shared" si="5"/>
        <v>10</v>
      </c>
      <c r="AS64" s="92">
        <f t="shared" si="5"/>
        <v>10</v>
      </c>
      <c r="AT64" s="92">
        <f t="shared" si="5"/>
        <v>10</v>
      </c>
      <c r="AU64" s="92">
        <f t="shared" si="5"/>
        <v>10</v>
      </c>
      <c r="AV64" s="95">
        <f t="shared" si="5"/>
        <v>10</v>
      </c>
      <c r="AW64" s="95">
        <f t="shared" si="5"/>
        <v>10</v>
      </c>
      <c r="AX64" s="95">
        <f t="shared" si="5"/>
        <v>10</v>
      </c>
      <c r="AY64" s="95">
        <f t="shared" si="5"/>
        <v>10</v>
      </c>
      <c r="AZ64" s="95">
        <f t="shared" si="5"/>
        <v>10</v>
      </c>
      <c r="BA64" s="95">
        <f t="shared" si="5"/>
        <v>10</v>
      </c>
      <c r="BB64" s="95">
        <f t="shared" si="5"/>
        <v>10</v>
      </c>
      <c r="BC64" s="95">
        <f t="shared" si="5"/>
        <v>10</v>
      </c>
      <c r="BD64" s="95">
        <f t="shared" si="5"/>
        <v>10</v>
      </c>
      <c r="BE64" s="95">
        <f t="shared" si="5"/>
        <v>10</v>
      </c>
      <c r="BF64" s="95">
        <f t="shared" si="5"/>
        <v>0</v>
      </c>
      <c r="BG64" s="95">
        <f t="shared" si="5"/>
        <v>10</v>
      </c>
      <c r="BH64" s="95">
        <f t="shared" si="5"/>
        <v>10</v>
      </c>
      <c r="BI64" s="95">
        <f t="shared" si="5"/>
        <v>0</v>
      </c>
      <c r="BJ64" s="95">
        <f t="shared" si="5"/>
        <v>10</v>
      </c>
      <c r="BK64" s="95">
        <f t="shared" si="5"/>
        <v>10</v>
      </c>
      <c r="BL64" s="98">
        <f t="shared" si="5"/>
        <v>-10</v>
      </c>
      <c r="BM64" s="98">
        <f t="shared" si="5"/>
        <v>10</v>
      </c>
      <c r="BN64" s="98">
        <f t="shared" si="5"/>
        <v>0</v>
      </c>
      <c r="BQ64" s="6"/>
      <c r="BR64" s="6"/>
      <c r="BS64" s="6"/>
      <c r="BT64" s="6"/>
      <c r="BU64" s="6"/>
    </row>
    <row r="65" spans="1:73" ht="15.75">
      <c r="A65" s="38" t="s">
        <v>91</v>
      </c>
      <c r="B65" s="31"/>
      <c r="C65" s="42">
        <v>7.4</v>
      </c>
      <c r="D65" s="42">
        <v>7.4</v>
      </c>
      <c r="E65" s="42" t="s">
        <v>5</v>
      </c>
      <c r="F65" s="42" t="s">
        <v>5</v>
      </c>
      <c r="G65" s="50">
        <v>7.4</v>
      </c>
      <c r="H65" s="50">
        <v>14.8</v>
      </c>
      <c r="I65" s="50">
        <v>10.3</v>
      </c>
      <c r="J65" s="50">
        <v>14.5</v>
      </c>
      <c r="K65" s="50">
        <v>4</v>
      </c>
      <c r="L65" s="57">
        <v>4.7</v>
      </c>
      <c r="M65" s="57">
        <v>0</v>
      </c>
      <c r="N65" s="57">
        <v>0</v>
      </c>
      <c r="O65" s="65">
        <v>14.4</v>
      </c>
      <c r="P65" s="65">
        <v>6.3</v>
      </c>
      <c r="Q65" s="65">
        <v>14.4</v>
      </c>
      <c r="R65" s="65">
        <v>15.4</v>
      </c>
      <c r="S65" s="65">
        <v>21.7</v>
      </c>
      <c r="T65" s="65">
        <v>10.2</v>
      </c>
      <c r="U65" s="65">
        <v>0</v>
      </c>
      <c r="V65" s="65">
        <v>0</v>
      </c>
      <c r="W65" s="65">
        <v>6.1</v>
      </c>
      <c r="X65" s="65">
        <v>52.6</v>
      </c>
      <c r="Y65" s="65">
        <v>7.2</v>
      </c>
      <c r="Z65" s="65">
        <v>0</v>
      </c>
      <c r="AA65" s="65">
        <v>0</v>
      </c>
      <c r="AB65" s="65">
        <v>18.5</v>
      </c>
      <c r="AC65" s="65">
        <v>49.5</v>
      </c>
      <c r="AD65" s="65">
        <v>17.9</v>
      </c>
      <c r="AE65" s="77">
        <v>7.4</v>
      </c>
      <c r="AF65" s="77">
        <v>10.2</v>
      </c>
      <c r="AG65" s="77">
        <v>14.1</v>
      </c>
      <c r="AH65" s="9" t="s">
        <v>5</v>
      </c>
      <c r="AI65" s="133">
        <v>10</v>
      </c>
      <c r="AJ65" s="86">
        <f>_xlfn.IFERROR(IF($AH65="+",(C65-MIN($C65:$AG65))/(MAX($C65:$AG65)-MIN($C65:$AG65)),(C65-MAX($C65:$AG65))/(MIN($C65:$AG65)-MAX($C65:$AG65)))*$AI65,"-")</f>
        <v>8.593155893536121</v>
      </c>
      <c r="AK65" s="86">
        <f>_xlfn.IFERROR(IF($AH65="+",(D65-MIN($C65:$AG65))/(MAX($C65:$AG65)-MIN($C65:$AG65)),(D65-MAX($C65:$AG65))/(MIN($C65:$AG65)-MAX($C65:$AG65)))*$AI65,"-")</f>
        <v>8.593155893536121</v>
      </c>
      <c r="AL65" s="86" t="str">
        <f>_xlfn.IFERROR(IF($AH65="+",(E65-MIN($C65:$AG65))/(MAX($C65:$AG65)-MIN($C65:$AG65)),(E65-MAX($C65:$AG65))/(MIN($C65:$AG65)-MAX($C65:$AG65)))*$AI65,"-")</f>
        <v>-</v>
      </c>
      <c r="AM65" s="86" t="str">
        <f>_xlfn.IFERROR(IF($AH65="+",(F65-MIN($C65:$AG65))/(MAX($C65:$AG65)-MIN($C65:$AG65)),(F65-MAX($C65:$AG65))/(MIN($C65:$AG65)-MAX($C65:$AG65)))*$AI65,"-")</f>
        <v>-</v>
      </c>
      <c r="AN65" s="89">
        <f>_xlfn.IFERROR(IF($AH65="+",(G65-MIN($C65:$AG65))/(MAX($C65:$AG65)-MIN($C65:$AG65)),(G65-MAX($C65:$AG65))/(MIN($C65:$AG65)-MAX($C65:$AG65)))*$AI65,"-")</f>
        <v>8.593155893536121</v>
      </c>
      <c r="AO65" s="89">
        <f>_xlfn.IFERROR(IF($AH65="+",(H65-MIN($C65:$AG65))/(MAX($C65:$AG65)-MIN($C65:$AG65)),(H65-MAX($C65:$AG65))/(MIN($C65:$AG65)-MAX($C65:$AG65)))*$AI65,"-")</f>
        <v>7.186311787072243</v>
      </c>
      <c r="AP65" s="89">
        <f>_xlfn.IFERROR(IF($AH65="+",(I65-MIN($C65:$AG65))/(MAX($C65:$AG65)-MIN($C65:$AG65)),(I65-MAX($C65:$AG65))/(MIN($C65:$AG65)-MAX($C65:$AG65)))*$AI65,"-")</f>
        <v>8.041825095057034</v>
      </c>
      <c r="AQ65" s="89">
        <f>_xlfn.IFERROR(IF($AH65="+",(J65-MIN($C65:$AG65))/(MAX($C65:$AG65)-MIN($C65:$AG65)),(J65-MAX($C65:$AG65))/(MIN($C65:$AG65)-MAX($C65:$AG65)))*$AI65,"-")</f>
        <v>7.243346007604563</v>
      </c>
      <c r="AR65" s="89">
        <f>_xlfn.IFERROR(IF($AH65="+",(K65-MIN($C65:$AG65))/(MAX($C65:$AG65)-MIN($C65:$AG65)),(K65-MAX($C65:$AG65))/(MIN($C65:$AG65)-MAX($C65:$AG65)))*$AI65,"-")</f>
        <v>9.239543726235741</v>
      </c>
      <c r="AS65" s="92">
        <f>_xlfn.IFERROR(IF($AH65="+",(L65-MIN($C65:$AG65))/(MAX($C65:$AG65)-MIN($C65:$AG65)),(L65-MAX($C65:$AG65))/(MIN($C65:$AG65)-MAX($C65:$AG65)))*$AI65,"-")</f>
        <v>9.106463878326995</v>
      </c>
      <c r="AT65" s="92">
        <f>_xlfn.IFERROR(IF($AH65="+",(M65-MIN($C65:$AG65))/(MAX($C65:$AG65)-MIN($C65:$AG65)),(M65-MAX($C65:$AG65))/(MIN($C65:$AG65)-MAX($C65:$AG65)))*$AI65,"-")</f>
        <v>10</v>
      </c>
      <c r="AU65" s="92">
        <f>_xlfn.IFERROR(IF($AH65="+",(N65-MIN($C65:$AG65))/(MAX($C65:$AG65)-MIN($C65:$AG65)),(N65-MAX($C65:$AG65))/(MIN($C65:$AG65)-MAX($C65:$AG65)))*$AI65,"-")</f>
        <v>10</v>
      </c>
      <c r="AV65" s="95">
        <f>_xlfn.IFERROR(IF($AH65="+",(O65-MIN($C65:$AG65))/(MAX($C65:$AG65)-MIN($C65:$AG65)),(O65-MAX($C65:$AG65))/(MIN($C65:$AG65)-MAX($C65:$AG65)))*$AI65,"-")</f>
        <v>7.262357414448669</v>
      </c>
      <c r="AW65" s="95">
        <f>_xlfn.IFERROR(IF($AH65="+",(P65-MIN($C65:$AG65))/(MAX($C65:$AG65)-MIN($C65:$AG65)),(P65-MAX($C65:$AG65))/(MIN($C65:$AG65)-MAX($C65:$AG65)))*$AI65,"-")</f>
        <v>8.802281368821292</v>
      </c>
      <c r="AX65" s="95">
        <f>_xlfn.IFERROR(IF($AH65="+",(Q65-MIN($C65:$AG65))/(MAX($C65:$AG65)-MIN($C65:$AG65)),(Q65-MAX($C65:$AG65))/(MIN($C65:$AG65)-MAX($C65:$AG65)))*$AI65,"-")</f>
        <v>7.262357414448669</v>
      </c>
      <c r="AY65" s="95">
        <f>_xlfn.IFERROR(IF($AH65="+",(R65-MIN($C65:$AG65))/(MAX($C65:$AG65)-MIN($C65:$AG65)),(R65-MAX($C65:$AG65))/(MIN($C65:$AG65)-MAX($C65:$AG65)))*$AI65,"-")</f>
        <v>7.072243346007605</v>
      </c>
      <c r="AZ65" s="95">
        <f>_xlfn.IFERROR(IF($AH65="+",(S65-MIN($C65:$AG65))/(MAX($C65:$AG65)-MIN($C65:$AG65)),(S65-MAX($C65:$AG65))/(MIN($C65:$AG65)-MAX($C65:$AG65)))*$AI65,"-")</f>
        <v>5.8745247148288975</v>
      </c>
      <c r="BA65" s="95">
        <f>_xlfn.IFERROR(IF($AH65="+",(T65-MIN($C65:$AG65))/(MAX($C65:$AG65)-MIN($C65:$AG65)),(T65-MAX($C65:$AG65))/(MIN($C65:$AG65)-MAX($C65:$AG65)))*$AI65,"-")</f>
        <v>8.060836501901141</v>
      </c>
      <c r="BB65" s="95">
        <f>_xlfn.IFERROR(IF($AH65="+",(U65-MIN($C65:$AG65))/(MAX($C65:$AG65)-MIN($C65:$AG65)),(U65-MAX($C65:$AG65))/(MIN($C65:$AG65)-MAX($C65:$AG65)))*$AI65,"-")</f>
        <v>10</v>
      </c>
      <c r="BC65" s="95">
        <f>_xlfn.IFERROR(IF($AH65="+",(V65-MIN($C65:$AG65))/(MAX($C65:$AG65)-MIN($C65:$AG65)),(V65-MAX($C65:$AG65))/(MIN($C65:$AG65)-MAX($C65:$AG65)))*$AI65,"-")</f>
        <v>10</v>
      </c>
      <c r="BD65" s="95">
        <f>_xlfn.IFERROR(IF($AH65="+",(W65-MIN($C65:$AG65))/(MAX($C65:$AG65)-MIN($C65:$AG65)),(W65-MAX($C65:$AG65))/(MIN($C65:$AG65)-MAX($C65:$AG65)))*$AI65,"-")</f>
        <v>8.840304182509506</v>
      </c>
      <c r="BE65" s="95">
        <f>_xlfn.IFERROR(IF($AH65="+",(X65-MIN($C65:$AG65))/(MAX($C65:$AG65)-MIN($C65:$AG65)),(X65-MAX($C65:$AG65))/(MIN($C65:$AG65)-MAX($C65:$AG65)))*$AI65,"-")</f>
        <v>0</v>
      </c>
      <c r="BF65" s="95">
        <f>_xlfn.IFERROR(IF($AH65="+",(Y65-MIN($C65:$AG65))/(MAX($C65:$AG65)-MIN($C65:$AG65)),(Y65-MAX($C65:$AG65))/(MIN($C65:$AG65)-MAX($C65:$AG65)))*$AI65,"-")</f>
        <v>8.631178707224334</v>
      </c>
      <c r="BG65" s="95">
        <f>_xlfn.IFERROR(IF($AH65="+",(Z65-MIN($C65:$AG65))/(MAX($C65:$AG65)-MIN($C65:$AG65)),(Z65-MAX($C65:$AG65))/(MIN($C65:$AG65)-MAX($C65:$AG65)))*$AI65,"-")</f>
        <v>10</v>
      </c>
      <c r="BH65" s="95">
        <f>_xlfn.IFERROR(IF($AH65="+",(AA65-MIN($C65:$AG65))/(MAX($C65:$AG65)-MIN($C65:$AG65)),(AA65-MAX($C65:$AG65))/(MIN($C65:$AG65)-MAX($C65:$AG65)))*$AI65,"-")</f>
        <v>10</v>
      </c>
      <c r="BI65" s="95">
        <f>_xlfn.IFERROR(IF($AH65="+",(AB65-MIN($C65:$AG65))/(MAX($C65:$AG65)-MIN($C65:$AG65)),(AB65-MAX($C65:$AG65))/(MIN($C65:$AG65)-MAX($C65:$AG65)))*$AI65,"-")</f>
        <v>6.482889733840304</v>
      </c>
      <c r="BJ65" s="95">
        <f>_xlfn.IFERROR(IF($AH65="+",(AC65-MIN($C65:$AG65))/(MAX($C65:$AG65)-MIN($C65:$AG65)),(AC65-MAX($C65:$AG65))/(MIN($C65:$AG65)-MAX($C65:$AG65)))*$AI65,"-")</f>
        <v>0.5893536121673006</v>
      </c>
      <c r="BK65" s="95">
        <f>_xlfn.IFERROR(IF($AH65="+",(AD65-MIN($C65:$AG65))/(MAX($C65:$AG65)-MIN($C65:$AG65)),(AD65-MAX($C65:$AG65))/(MIN($C65:$AG65)-MAX($C65:$AG65)))*$AI65,"-")</f>
        <v>6.596958174904943</v>
      </c>
      <c r="BL65" s="98">
        <f>_xlfn.IFERROR(IF($AH65="+",(AE65-MIN($C65:$AG65))/(MAX($C65:$AG65)-MIN($C65:$AG65)),(AE65-MAX($C65:$AG65))/(MIN($C65:$AG65)-MAX($C65:$AG65)))*$AI65,"-")</f>
        <v>8.593155893536121</v>
      </c>
      <c r="BM65" s="98">
        <f>_xlfn.IFERROR(IF($AH65="+",(AF65-MIN($C65:$AG65))/(MAX($C65:$AG65)-MIN($C65:$AG65)),(AF65-MAX($C65:$AG65))/(MIN($C65:$AG65)-MAX($C65:$AG65)))*$AI65,"-")</f>
        <v>8.060836501901141</v>
      </c>
      <c r="BN65" s="98">
        <f>_xlfn.IFERROR(IF($AH65="+",(AG65-MIN($C65:$AG65))/(MAX($C65:$AG65)-MIN($C65:$AG65)),(AG65-MAX($C65:$AG65))/(MIN($C65:$AG65)-MAX($C65:$AG65)))*$AI65,"-")</f>
        <v>7.319391634980988</v>
      </c>
      <c r="BQ65" s="6"/>
      <c r="BR65" s="6"/>
      <c r="BS65" s="6"/>
      <c r="BT65" s="6"/>
      <c r="BU65" s="6"/>
    </row>
    <row r="66" spans="1:73" ht="30">
      <c r="A66" s="38" t="s">
        <v>81</v>
      </c>
      <c r="B66" s="31"/>
      <c r="C66" s="42">
        <v>6.7</v>
      </c>
      <c r="D66" s="42">
        <v>6.7</v>
      </c>
      <c r="E66" s="42" t="s">
        <v>5</v>
      </c>
      <c r="F66" s="42" t="s">
        <v>5</v>
      </c>
      <c r="G66" s="50">
        <v>0</v>
      </c>
      <c r="H66" s="50">
        <v>10.6</v>
      </c>
      <c r="I66" s="50">
        <v>6.1</v>
      </c>
      <c r="J66" s="50">
        <v>14.8</v>
      </c>
      <c r="K66" s="50">
        <v>5.1</v>
      </c>
      <c r="L66" s="57">
        <v>3.4</v>
      </c>
      <c r="M66" s="57">
        <v>0</v>
      </c>
      <c r="N66" s="57">
        <v>0</v>
      </c>
      <c r="O66" s="65">
        <v>13.3</v>
      </c>
      <c r="P66" s="65">
        <v>4.5</v>
      </c>
      <c r="Q66" s="65">
        <v>16.6</v>
      </c>
      <c r="R66" s="65">
        <v>19.7</v>
      </c>
      <c r="S66" s="65">
        <v>24.3</v>
      </c>
      <c r="T66" s="65">
        <v>7.8</v>
      </c>
      <c r="U66" s="65">
        <v>6.9</v>
      </c>
      <c r="V66" s="65">
        <v>0</v>
      </c>
      <c r="W66" s="65">
        <v>16.3</v>
      </c>
      <c r="X66" s="65">
        <v>39.8</v>
      </c>
      <c r="Y66" s="65">
        <v>4.1</v>
      </c>
      <c r="Z66" s="65">
        <v>0</v>
      </c>
      <c r="AA66" s="65">
        <v>0</v>
      </c>
      <c r="AB66" s="65">
        <v>10.7</v>
      </c>
      <c r="AC66" s="65">
        <v>46.9</v>
      </c>
      <c r="AD66" s="65">
        <v>27.3</v>
      </c>
      <c r="AE66" s="77">
        <v>6.7</v>
      </c>
      <c r="AF66" s="77">
        <v>6.4</v>
      </c>
      <c r="AG66" s="77">
        <v>8</v>
      </c>
      <c r="AH66" s="9" t="s">
        <v>5</v>
      </c>
      <c r="AI66" s="133">
        <v>10</v>
      </c>
      <c r="AJ66" s="86">
        <f>_xlfn.IFERROR(IF($AH66="+",(C66-MIN($C66:$AG66))/(MAX($C66:$AG66)-MIN($C66:$AG66)),(C66-MAX($C66:$AG66))/(MIN($C66:$AG66)-MAX($C66:$AG66)))*$AI66,"-")</f>
        <v>8.571428571428571</v>
      </c>
      <c r="AK66" s="86">
        <f>_xlfn.IFERROR(IF($AH66="+",(D66-MIN($C66:$AG66))/(MAX($C66:$AG66)-MIN($C66:$AG66)),(D66-MAX($C66:$AG66))/(MIN($C66:$AG66)-MAX($C66:$AG66)))*$AI66,"-")</f>
        <v>8.571428571428571</v>
      </c>
      <c r="AL66" s="86" t="str">
        <f>_xlfn.IFERROR(IF($AH66="+",(E66-MIN($C66:$AG66))/(MAX($C66:$AG66)-MIN($C66:$AG66)),(E66-MAX($C66:$AG66))/(MIN($C66:$AG66)-MAX($C66:$AG66)))*$AI66,"-")</f>
        <v>-</v>
      </c>
      <c r="AM66" s="86" t="str">
        <f>_xlfn.IFERROR(IF($AH66="+",(F66-MIN($C66:$AG66))/(MAX($C66:$AG66)-MIN($C66:$AG66)),(F66-MAX($C66:$AG66))/(MIN($C66:$AG66)-MAX($C66:$AG66)))*$AI66,"-")</f>
        <v>-</v>
      </c>
      <c r="AN66" s="89">
        <f>_xlfn.IFERROR(IF($AH66="+",(G66-MIN($C66:$AG66))/(MAX($C66:$AG66)-MIN($C66:$AG66)),(G66-MAX($C66:$AG66))/(MIN($C66:$AG66)-MAX($C66:$AG66)))*$AI66,"-")</f>
        <v>10</v>
      </c>
      <c r="AO66" s="89">
        <f>_xlfn.IFERROR(IF($AH66="+",(H66-MIN($C66:$AG66))/(MAX($C66:$AG66)-MIN($C66:$AG66)),(H66-MAX($C66:$AG66))/(MIN($C66:$AG66)-MAX($C66:$AG66)))*$AI66,"-")</f>
        <v>7.739872068230277</v>
      </c>
      <c r="AP66" s="89">
        <f>_xlfn.IFERROR(IF($AH66="+",(I66-MIN($C66:$AG66))/(MAX($C66:$AG66)-MIN($C66:$AG66)),(I66-MAX($C66:$AG66))/(MIN($C66:$AG66)-MAX($C66:$AG66)))*$AI66,"-")</f>
        <v>8.699360341151385</v>
      </c>
      <c r="AQ66" s="89">
        <f>_xlfn.IFERROR(IF($AH66="+",(J66-MIN($C66:$AG66))/(MAX($C66:$AG66)-MIN($C66:$AG66)),(J66-MAX($C66:$AG66))/(MIN($C66:$AG66)-MAX($C66:$AG66)))*$AI66,"-")</f>
        <v>6.844349680170575</v>
      </c>
      <c r="AR66" s="89">
        <f>_xlfn.IFERROR(IF($AH66="+",(K66-MIN($C66:$AG66))/(MAX($C66:$AG66)-MIN($C66:$AG66)),(K66-MAX($C66:$AG66))/(MIN($C66:$AG66)-MAX($C66:$AG66)))*$AI66,"-")</f>
        <v>8.912579957356076</v>
      </c>
      <c r="AS66" s="92">
        <f>_xlfn.IFERROR(IF($AH66="+",(L66-MIN($C66:$AG66))/(MAX($C66:$AG66)-MIN($C66:$AG66)),(L66-MAX($C66:$AG66))/(MIN($C66:$AG66)-MAX($C66:$AG66)))*$AI66,"-")</f>
        <v>9.275053304904052</v>
      </c>
      <c r="AT66" s="92">
        <f>_xlfn.IFERROR(IF($AH66="+",(M66-MIN($C66:$AG66))/(MAX($C66:$AG66)-MIN($C66:$AG66)),(M66-MAX($C66:$AG66))/(MIN($C66:$AG66)-MAX($C66:$AG66)))*$AI66,"-")</f>
        <v>10</v>
      </c>
      <c r="AU66" s="92">
        <f>_xlfn.IFERROR(IF($AH66="+",(N66-MIN($C66:$AG66))/(MAX($C66:$AG66)-MIN($C66:$AG66)),(N66-MAX($C66:$AG66))/(MIN($C66:$AG66)-MAX($C66:$AG66)))*$AI66,"-")</f>
        <v>10</v>
      </c>
      <c r="AV66" s="95">
        <f>_xlfn.IFERROR(IF($AH66="+",(O66-MIN($C66:$AG66))/(MAX($C66:$AG66)-MIN($C66:$AG66)),(O66-MAX($C66:$AG66))/(MIN($C66:$AG66)-MAX($C66:$AG66)))*$AI66,"-")</f>
        <v>7.16417910447761</v>
      </c>
      <c r="AW66" s="95">
        <f>_xlfn.IFERROR(IF($AH66="+",(P66-MIN($C66:$AG66))/(MAX($C66:$AG66)-MIN($C66:$AG66)),(P66-MAX($C66:$AG66))/(MIN($C66:$AG66)-MAX($C66:$AG66)))*$AI66,"-")</f>
        <v>9.040511727078892</v>
      </c>
      <c r="AX66" s="95">
        <f>_xlfn.IFERROR(IF($AH66="+",(Q66-MIN($C66:$AG66))/(MAX($C66:$AG66)-MIN($C66:$AG66)),(Q66-MAX($C66:$AG66))/(MIN($C66:$AG66)-MAX($C66:$AG66)))*$AI66,"-")</f>
        <v>6.460554371002132</v>
      </c>
      <c r="AY66" s="95">
        <f>_xlfn.IFERROR(IF($AH66="+",(R66-MIN($C66:$AG66))/(MAX($C66:$AG66)-MIN($C66:$AG66)),(R66-MAX($C66:$AG66))/(MIN($C66:$AG66)-MAX($C66:$AG66)))*$AI66,"-")</f>
        <v>5.79957356076759</v>
      </c>
      <c r="AZ66" s="95">
        <f>_xlfn.IFERROR(IF($AH66="+",(S66-MIN($C66:$AG66))/(MAX($C66:$AG66)-MIN($C66:$AG66)),(S66-MAX($C66:$AG66))/(MIN($C66:$AG66)-MAX($C66:$AG66)))*$AI66,"-")</f>
        <v>4.818763326226013</v>
      </c>
      <c r="BA66" s="95">
        <f>_xlfn.IFERROR(IF($AH66="+",(T66-MIN($C66:$AG66))/(MAX($C66:$AG66)-MIN($C66:$AG66)),(T66-MAX($C66:$AG66))/(MIN($C66:$AG66)-MAX($C66:$AG66)))*$AI66,"-")</f>
        <v>8.336886993603411</v>
      </c>
      <c r="BB66" s="95">
        <f>_xlfn.IFERROR(IF($AH66="+",(U66-MIN($C66:$AG66))/(MAX($C66:$AG66)-MIN($C66:$AG66)),(U66-MAX($C66:$AG66))/(MIN($C66:$AG66)-MAX($C66:$AG66)))*$AI66,"-")</f>
        <v>8.528784648187633</v>
      </c>
      <c r="BC66" s="95">
        <f>_xlfn.IFERROR(IF($AH66="+",(V66-MIN($C66:$AG66))/(MAX($C66:$AG66)-MIN($C66:$AG66)),(V66-MAX($C66:$AG66))/(MIN($C66:$AG66)-MAX($C66:$AG66)))*$AI66,"-")</f>
        <v>10</v>
      </c>
      <c r="BD66" s="95">
        <f>_xlfn.IFERROR(IF($AH66="+",(W66-MIN($C66:$AG66))/(MAX($C66:$AG66)-MIN($C66:$AG66)),(W66-MAX($C66:$AG66))/(MIN($C66:$AG66)-MAX($C66:$AG66)))*$AI66,"-")</f>
        <v>6.524520255863539</v>
      </c>
      <c r="BE66" s="95">
        <f>_xlfn.IFERROR(IF($AH66="+",(X66-MIN($C66:$AG66))/(MAX($C66:$AG66)-MIN($C66:$AG66)),(X66-MAX($C66:$AG66))/(MIN($C66:$AG66)-MAX($C66:$AG66)))*$AI66,"-")</f>
        <v>1.5138592750533053</v>
      </c>
      <c r="BF66" s="95">
        <f>_xlfn.IFERROR(IF($AH66="+",(Y66-MIN($C66:$AG66))/(MAX($C66:$AG66)-MIN($C66:$AG66)),(Y66-MAX($C66:$AG66))/(MIN($C66:$AG66)-MAX($C66:$AG66)))*$AI66,"-")</f>
        <v>9.125799573560768</v>
      </c>
      <c r="BG66" s="95">
        <f>_xlfn.IFERROR(IF($AH66="+",(Z66-MIN($C66:$AG66))/(MAX($C66:$AG66)-MIN($C66:$AG66)),(Z66-MAX($C66:$AG66))/(MIN($C66:$AG66)-MAX($C66:$AG66)))*$AI66,"-")</f>
        <v>10</v>
      </c>
      <c r="BH66" s="95">
        <f>_xlfn.IFERROR(IF($AH66="+",(AA66-MIN($C66:$AG66))/(MAX($C66:$AG66)-MIN($C66:$AG66)),(AA66-MAX($C66:$AG66))/(MIN($C66:$AG66)-MAX($C66:$AG66)))*$AI66,"-")</f>
        <v>10</v>
      </c>
      <c r="BI66" s="95">
        <f>_xlfn.IFERROR(IF($AH66="+",(AB66-MIN($C66:$AG66))/(MAX($C66:$AG66)-MIN($C66:$AG66)),(AB66-MAX($C66:$AG66))/(MIN($C66:$AG66)-MAX($C66:$AG66)))*$AI66,"-")</f>
        <v>7.7185501066098094</v>
      </c>
      <c r="BJ66" s="95">
        <f>_xlfn.IFERROR(IF($AH66="+",(AC66-MIN($C66:$AG66))/(MAX($C66:$AG66)-MIN($C66:$AG66)),(AC66-MAX($C66:$AG66))/(MIN($C66:$AG66)-MAX($C66:$AG66)))*$AI66,"-")</f>
        <v>0</v>
      </c>
      <c r="BK66" s="95">
        <f>_xlfn.IFERROR(IF($AH66="+",(AD66-MIN($C66:$AG66))/(MAX($C66:$AG66)-MIN($C66:$AG66)),(AD66-MAX($C66:$AG66))/(MIN($C66:$AG66)-MAX($C66:$AG66)))*$AI66,"-")</f>
        <v>4.17910447761194</v>
      </c>
      <c r="BL66" s="98">
        <f>_xlfn.IFERROR(IF($AH66="+",(AE66-MIN($C66:$AG66))/(MAX($C66:$AG66)-MIN($C66:$AG66)),(AE66-MAX($C66:$AG66))/(MIN($C66:$AG66)-MAX($C66:$AG66)))*$AI66,"-")</f>
        <v>8.571428571428571</v>
      </c>
      <c r="BM66" s="98">
        <f>_xlfn.IFERROR(IF($AH66="+",(AF66-MIN($C66:$AG66))/(MAX($C66:$AG66)-MIN($C66:$AG66)),(AF66-MAX($C66:$AG66))/(MIN($C66:$AG66)-MAX($C66:$AG66)))*$AI66,"-")</f>
        <v>8.635394456289978</v>
      </c>
      <c r="BN66" s="98">
        <f>_xlfn.IFERROR(IF($AH66="+",(AG66-MIN($C66:$AG66))/(MAX($C66:$AG66)-MIN($C66:$AG66)),(AG66-MAX($C66:$AG66))/(MIN($C66:$AG66)-MAX($C66:$AG66)))*$AI66,"-")</f>
        <v>8.294243070362473</v>
      </c>
      <c r="BQ66" s="6"/>
      <c r="BR66" s="6"/>
      <c r="BS66" s="6"/>
      <c r="BT66" s="6"/>
      <c r="BU66" s="6"/>
    </row>
    <row r="67" spans="1:73" ht="15.75">
      <c r="A67" s="38" t="s">
        <v>82</v>
      </c>
      <c r="B67" s="129"/>
      <c r="C67" s="130">
        <v>4.9</v>
      </c>
      <c r="D67" s="130">
        <v>4.9</v>
      </c>
      <c r="E67" s="130" t="s">
        <v>5</v>
      </c>
      <c r="F67" s="130" t="s">
        <v>5</v>
      </c>
      <c r="G67" s="55">
        <v>4.9</v>
      </c>
      <c r="H67" s="55">
        <v>4.3</v>
      </c>
      <c r="I67" s="55">
        <v>5.5</v>
      </c>
      <c r="J67" s="55">
        <v>7.3</v>
      </c>
      <c r="K67" s="55">
        <v>6.2</v>
      </c>
      <c r="L67" s="62">
        <v>6.6</v>
      </c>
      <c r="M67" s="62">
        <v>6.3</v>
      </c>
      <c r="N67" s="62">
        <v>7</v>
      </c>
      <c r="O67" s="71">
        <v>7</v>
      </c>
      <c r="P67" s="71">
        <v>8.5</v>
      </c>
      <c r="Q67" s="71">
        <v>6.5</v>
      </c>
      <c r="R67" s="71">
        <v>5.8</v>
      </c>
      <c r="S67" s="71">
        <v>10.2</v>
      </c>
      <c r="T67" s="71">
        <v>11.6</v>
      </c>
      <c r="U67" s="71">
        <v>10.1</v>
      </c>
      <c r="V67" s="71">
        <v>8.2</v>
      </c>
      <c r="W67" s="71">
        <v>11.7</v>
      </c>
      <c r="X67" s="71">
        <v>8.4</v>
      </c>
      <c r="Y67" s="71">
        <v>10</v>
      </c>
      <c r="Z67" s="71">
        <v>6.8</v>
      </c>
      <c r="AA67" s="71">
        <v>8.8</v>
      </c>
      <c r="AB67" s="71">
        <v>10.4</v>
      </c>
      <c r="AC67" s="71">
        <v>10</v>
      </c>
      <c r="AD67" s="71">
        <v>8.8</v>
      </c>
      <c r="AE67" s="84">
        <v>4.9</v>
      </c>
      <c r="AF67" s="84">
        <v>5.3</v>
      </c>
      <c r="AG67" s="84">
        <v>6.7</v>
      </c>
      <c r="AH67" s="9" t="s">
        <v>5</v>
      </c>
      <c r="AI67" s="133">
        <v>8</v>
      </c>
      <c r="AJ67" s="86">
        <f>_xlfn.IFERROR(IF($AH67="+",(C67-MIN($C67:$AG67))/(MAX($C67:$AG67)-MIN($C67:$AG67)),(C67-MAX($C67:$AG67))/(MIN($C67:$AG67)-MAX($C67:$AG67)))*$AI67,"-")</f>
        <v>7.351351351351351</v>
      </c>
      <c r="AK67" s="86">
        <f>_xlfn.IFERROR(IF($AH67="+",(D67-MIN($C67:$AG67))/(MAX($C67:$AG67)-MIN($C67:$AG67)),(D67-MAX($C67:$AG67))/(MIN($C67:$AG67)-MAX($C67:$AG67)))*$AI67,"-")</f>
        <v>7.351351351351351</v>
      </c>
      <c r="AL67" s="86" t="str">
        <f>_xlfn.IFERROR(IF($AH67="+",(E67-MIN($C67:$AG67))/(MAX($C67:$AG67)-MIN($C67:$AG67)),(E67-MAX($C67:$AG67))/(MIN($C67:$AG67)-MAX($C67:$AG67)))*$AI67,"-")</f>
        <v>-</v>
      </c>
      <c r="AM67" s="86" t="str">
        <f>_xlfn.IFERROR(IF($AH67="+",(F67-MIN($C67:$AG67))/(MAX($C67:$AG67)-MIN($C67:$AG67)),(F67-MAX($C67:$AG67))/(MIN($C67:$AG67)-MAX($C67:$AG67)))*$AI67,"-")</f>
        <v>-</v>
      </c>
      <c r="AN67" s="89">
        <f>_xlfn.IFERROR(IF($AH67="+",(G67-MIN($C67:$AG67))/(MAX($C67:$AG67)-MIN($C67:$AG67)),(G67-MAX($C67:$AG67))/(MIN($C67:$AG67)-MAX($C67:$AG67)))*$AI67,"-")</f>
        <v>7.351351351351351</v>
      </c>
      <c r="AO67" s="89">
        <f>_xlfn.IFERROR(IF($AH67="+",(H67-MIN($C67:$AG67))/(MAX($C67:$AG67)-MIN($C67:$AG67)),(H67-MAX($C67:$AG67))/(MIN($C67:$AG67)-MAX($C67:$AG67)))*$AI67,"-")</f>
        <v>8</v>
      </c>
      <c r="AP67" s="89">
        <f>_xlfn.IFERROR(IF($AH67="+",(I67-MIN($C67:$AG67))/(MAX($C67:$AG67)-MIN($C67:$AG67)),(I67-MAX($C67:$AG67))/(MIN($C67:$AG67)-MAX($C67:$AG67)))*$AI67,"-")</f>
        <v>6.702702702702703</v>
      </c>
      <c r="AQ67" s="89">
        <f>_xlfn.IFERROR(IF($AH67="+",(J67-MIN($C67:$AG67))/(MAX($C67:$AG67)-MIN($C67:$AG67)),(J67-MAX($C67:$AG67))/(MIN($C67:$AG67)-MAX($C67:$AG67)))*$AI67,"-")</f>
        <v>4.756756756756756</v>
      </c>
      <c r="AR67" s="89">
        <f>_xlfn.IFERROR(IF($AH67="+",(K67-MIN($C67:$AG67))/(MAX($C67:$AG67)-MIN($C67:$AG67)),(K67-MAX($C67:$AG67))/(MIN($C67:$AG67)-MAX($C67:$AG67)))*$AI67,"-")</f>
        <v>5.945945945945946</v>
      </c>
      <c r="AS67" s="92">
        <f>_xlfn.IFERROR(IF($AH67="+",(L67-MIN($C67:$AG67))/(MAX($C67:$AG67)-MIN($C67:$AG67)),(L67-MAX($C67:$AG67))/(MIN($C67:$AG67)-MAX($C67:$AG67)))*$AI67,"-")</f>
        <v>5.513513513513513</v>
      </c>
      <c r="AT67" s="92">
        <f>_xlfn.IFERROR(IF($AH67="+",(M67-MIN($C67:$AG67))/(MAX($C67:$AG67)-MIN($C67:$AG67)),(M67-MAX($C67:$AG67))/(MIN($C67:$AG67)-MAX($C67:$AG67)))*$AI67,"-")</f>
        <v>5.837837837837838</v>
      </c>
      <c r="AU67" s="92">
        <f>_xlfn.IFERROR(IF($AH67="+",(N67-MIN($C67:$AG67))/(MAX($C67:$AG67)-MIN($C67:$AG67)),(N67-MAX($C67:$AG67))/(MIN($C67:$AG67)-MAX($C67:$AG67)))*$AI67,"-")</f>
        <v>5.081081081081081</v>
      </c>
      <c r="AV67" s="95">
        <f>_xlfn.IFERROR(IF($AH67="+",(O67-MIN($C67:$AG67))/(MAX($C67:$AG67)-MIN($C67:$AG67)),(O67-MAX($C67:$AG67))/(MIN($C67:$AG67)-MAX($C67:$AG67)))*$AI67,"-")</f>
        <v>5.081081081081081</v>
      </c>
      <c r="AW67" s="95">
        <f>_xlfn.IFERROR(IF($AH67="+",(P67-MIN($C67:$AG67))/(MAX($C67:$AG67)-MIN($C67:$AG67)),(P67-MAX($C67:$AG67))/(MIN($C67:$AG67)-MAX($C67:$AG67)))*$AI67,"-")</f>
        <v>3.4594594594594588</v>
      </c>
      <c r="AX67" s="95">
        <f>_xlfn.IFERROR(IF($AH67="+",(Q67-MIN($C67:$AG67))/(MAX($C67:$AG67)-MIN($C67:$AG67)),(Q67-MAX($C67:$AG67))/(MIN($C67:$AG67)-MAX($C67:$AG67)))*$AI67,"-")</f>
        <v>5.621621621621621</v>
      </c>
      <c r="AY67" s="95">
        <f>_xlfn.IFERROR(IF($AH67="+",(R67-MIN($C67:$AG67))/(MAX($C67:$AG67)-MIN($C67:$AG67)),(R67-MAX($C67:$AG67))/(MIN($C67:$AG67)-MAX($C67:$AG67)))*$AI67,"-")</f>
        <v>6.378378378378378</v>
      </c>
      <c r="AZ67" s="95">
        <f>_xlfn.IFERROR(IF($AH67="+",(S67-MIN($C67:$AG67))/(MAX($C67:$AG67)-MIN($C67:$AG67)),(S67-MAX($C67:$AG67))/(MIN($C67:$AG67)-MAX($C67:$AG67)))*$AI67,"-")</f>
        <v>1.6216216216216217</v>
      </c>
      <c r="BA67" s="95">
        <f>_xlfn.IFERROR(IF($AH67="+",(T67-MIN($C67:$AG67))/(MAX($C67:$AG67)-MIN($C67:$AG67)),(T67-MAX($C67:$AG67))/(MIN($C67:$AG67)-MAX($C67:$AG67)))*$AI67,"-")</f>
        <v>0.10810810810810773</v>
      </c>
      <c r="BB67" s="95">
        <f>_xlfn.IFERROR(IF($AH67="+",(U67-MIN($C67:$AG67))/(MAX($C67:$AG67)-MIN($C67:$AG67)),(U67-MAX($C67:$AG67))/(MIN($C67:$AG67)-MAX($C67:$AG67)))*$AI67,"-")</f>
        <v>1.7297297297297294</v>
      </c>
      <c r="BC67" s="95">
        <f>_xlfn.IFERROR(IF($AH67="+",(V67-MIN($C67:$AG67))/(MAX($C67:$AG67)-MIN($C67:$AG67)),(V67-MAX($C67:$AG67))/(MIN($C67:$AG67)-MAX($C67:$AG67)))*$AI67,"-")</f>
        <v>3.783783783783784</v>
      </c>
      <c r="BD67" s="95">
        <f>_xlfn.IFERROR(IF($AH67="+",(W67-MIN($C67:$AG67))/(MAX($C67:$AG67)-MIN($C67:$AG67)),(W67-MAX($C67:$AG67))/(MIN($C67:$AG67)-MAX($C67:$AG67)))*$AI67,"-")</f>
        <v>0</v>
      </c>
      <c r="BE67" s="95">
        <f>_xlfn.IFERROR(IF($AH67="+",(X67-MIN($C67:$AG67))/(MAX($C67:$AG67)-MIN($C67:$AG67)),(X67-MAX($C67:$AG67))/(MIN($C67:$AG67)-MAX($C67:$AG67)))*$AI67,"-")</f>
        <v>3.5675675675675667</v>
      </c>
      <c r="BF67" s="95">
        <f>_xlfn.IFERROR(IF($AH67="+",(Y67-MIN($C67:$AG67))/(MAX($C67:$AG67)-MIN($C67:$AG67)),(Y67-MAX($C67:$AG67))/(MIN($C67:$AG67)-MAX($C67:$AG67)))*$AI67,"-")</f>
        <v>1.8378378378378373</v>
      </c>
      <c r="BG67" s="95">
        <f>_xlfn.IFERROR(IF($AH67="+",(Z67-MIN($C67:$AG67))/(MAX($C67:$AG67)-MIN($C67:$AG67)),(Z67-MAX($C67:$AG67))/(MIN($C67:$AG67)-MAX($C67:$AG67)))*$AI67,"-")</f>
        <v>5.297297297297297</v>
      </c>
      <c r="BH67" s="95">
        <f>_xlfn.IFERROR(IF($AH67="+",(AA67-MIN($C67:$AG67))/(MAX($C67:$AG67)-MIN($C67:$AG67)),(AA67-MAX($C67:$AG67))/(MIN($C67:$AG67)-MAX($C67:$AG67)))*$AI67,"-")</f>
        <v>3.1351351351351338</v>
      </c>
      <c r="BI67" s="95">
        <f>_xlfn.IFERROR(IF($AH67="+",(AB67-MIN($C67:$AG67))/(MAX($C67:$AG67)-MIN($C67:$AG67)),(AB67-MAX($C67:$AG67))/(MIN($C67:$AG67)-MAX($C67:$AG67)))*$AI67,"-")</f>
        <v>1.4054054054054044</v>
      </c>
      <c r="BJ67" s="95">
        <f>_xlfn.IFERROR(IF($AH67="+",(AC67-MIN($C67:$AG67))/(MAX($C67:$AG67)-MIN($C67:$AG67)),(AC67-MAX($C67:$AG67))/(MIN($C67:$AG67)-MAX($C67:$AG67)))*$AI67,"-")</f>
        <v>1.8378378378378373</v>
      </c>
      <c r="BK67" s="95">
        <f>_xlfn.IFERROR(IF($AH67="+",(AD67-MIN($C67:$AG67))/(MAX($C67:$AG67)-MIN($C67:$AG67)),(AD67-MAX($C67:$AG67))/(MIN($C67:$AG67)-MAX($C67:$AG67)))*$AI67,"-")</f>
        <v>3.1351351351351338</v>
      </c>
      <c r="BL67" s="98">
        <f>_xlfn.IFERROR(IF($AH67="+",(AE67-MIN($C67:$AG67))/(MAX($C67:$AG67)-MIN($C67:$AG67)),(AE67-MAX($C67:$AG67))/(MIN($C67:$AG67)-MAX($C67:$AG67)))*$AI67,"-")</f>
        <v>7.351351351351351</v>
      </c>
      <c r="BM67" s="98">
        <f>_xlfn.IFERROR(IF($AH67="+",(AF67-MIN($C67:$AG67))/(MAX($C67:$AG67)-MIN($C67:$AG67)),(AF67-MAX($C67:$AG67))/(MIN($C67:$AG67)-MAX($C67:$AG67)))*$AI67,"-")</f>
        <v>6.918918918918918</v>
      </c>
      <c r="BN67" s="98">
        <f>_xlfn.IFERROR(IF($AH67="+",(AG67-MIN($C67:$AG67))/(MAX($C67:$AG67)-MIN($C67:$AG67)),(AG67-MAX($C67:$AG67))/(MIN($C67:$AG67)-MAX($C67:$AG67)))*$AI67,"-")</f>
        <v>5.405405405405405</v>
      </c>
      <c r="BQ67" s="6"/>
      <c r="BR67" s="6"/>
      <c r="BS67" s="6"/>
      <c r="BT67" s="6"/>
      <c r="BU67" s="6"/>
    </row>
    <row r="68" spans="1:73" ht="30">
      <c r="A68" s="8" t="s">
        <v>104</v>
      </c>
      <c r="B68" s="8"/>
      <c r="C68" s="42">
        <v>67.45283018867924</v>
      </c>
      <c r="D68" s="42">
        <v>52.94117647058823</v>
      </c>
      <c r="E68" s="42">
        <v>70.49180327868852</v>
      </c>
      <c r="F68" s="42">
        <v>64.70588235294117</v>
      </c>
      <c r="G68" s="50">
        <v>59.91561181434599</v>
      </c>
      <c r="H68" s="50">
        <v>54.285714285714285</v>
      </c>
      <c r="I68" s="50">
        <v>51.851851851851855</v>
      </c>
      <c r="J68" s="50">
        <v>61.76470588235294</v>
      </c>
      <c r="K68" s="50">
        <v>53.84615384615385</v>
      </c>
      <c r="L68" s="57">
        <v>58.8235294117647</v>
      </c>
      <c r="M68" s="57">
        <v>30</v>
      </c>
      <c r="N68" s="57">
        <v>14.285714285714286</v>
      </c>
      <c r="O68" s="65">
        <v>26.31578947368421</v>
      </c>
      <c r="P68" s="65">
        <v>35.714285714285715</v>
      </c>
      <c r="Q68" s="65">
        <v>37.5</v>
      </c>
      <c r="R68" s="65">
        <v>37.5</v>
      </c>
      <c r="S68" s="65">
        <v>12.5</v>
      </c>
      <c r="T68" s="65">
        <v>40</v>
      </c>
      <c r="U68" s="65">
        <v>8.333333333333334</v>
      </c>
      <c r="V68" s="65">
        <v>0</v>
      </c>
      <c r="W68" s="65">
        <v>31.818181818181817</v>
      </c>
      <c r="X68" s="65">
        <v>25</v>
      </c>
      <c r="Y68" s="65">
        <v>53.57142857142857</v>
      </c>
      <c r="Z68" s="65">
        <v>33.333333333333336</v>
      </c>
      <c r="AA68" s="65">
        <v>9.090909090909092</v>
      </c>
      <c r="AB68" s="65">
        <v>28.571428571428573</v>
      </c>
      <c r="AC68" s="65">
        <v>0</v>
      </c>
      <c r="AD68" s="65">
        <v>33.333333333333336</v>
      </c>
      <c r="AE68" s="77">
        <v>51.75879396984924</v>
      </c>
      <c r="AF68" s="77">
        <v>44.680851063829785</v>
      </c>
      <c r="AG68" s="77">
        <v>39.6551724137931</v>
      </c>
      <c r="AH68" s="9" t="s">
        <v>59</v>
      </c>
      <c r="AI68" s="133">
        <v>4</v>
      </c>
      <c r="AJ68" s="86">
        <f>_xlfn.IFERROR(IF($AH68="+",(C68-MIN($C68:$AG68))/(MAX($C68:$AG68)-MIN($C68:$AG68)),(C68-MAX($C68:$AG68))/(MIN($C68:$AG68)-MAX($C68:$AG68)))*$AI68,"-")</f>
        <v>3.8275559455901713</v>
      </c>
      <c r="AK68" s="86">
        <f>_xlfn.IFERROR(IF($AH68="+",(D68-MIN($C68:$AG68))/(MAX($C68:$AG68)-MIN($C68:$AG68)),(D68-MAX($C68:$AG68))/(MIN($C68:$AG68)-MAX($C68:$AG68)))*$AI68,"-")</f>
        <v>3.0041039671682626</v>
      </c>
      <c r="AL68" s="86">
        <f>_xlfn.IFERROR(IF($AH68="+",(E68-MIN($C68:$AG68))/(MAX($C68:$AG68)-MIN($C68:$AG68)),(E68-MAX($C68:$AG68))/(MIN($C68:$AG68)-MAX($C68:$AG68)))*$AI68,"-")</f>
        <v>4</v>
      </c>
      <c r="AM68" s="86">
        <f>_xlfn.IFERROR(IF($AH68="+",(F68-MIN($C68:$AG68))/(MAX($C68:$AG68)-MIN($C68:$AG68)),(F68-MAX($C68:$AG68))/(MIN($C68:$AG68)-MAX($C68:$AG68)))*$AI68,"-")</f>
        <v>3.6716826265389875</v>
      </c>
      <c r="AN68" s="89">
        <f>_xlfn.IFERROR(IF($AH68="+",(G68-MIN($C68:$AG68))/(MAX($C68:$AG68)-MIN($C68:$AG68)),(G68-MAX($C68:$AG68))/(MIN($C68:$AG68)-MAX($C68:$AG68)))*$AI68,"-")</f>
        <v>3.3998626238838194</v>
      </c>
      <c r="AO68" s="89">
        <f>_xlfn.IFERROR(IF($AH68="+",(H68-MIN($C68:$AG68))/(MAX($C68:$AG68)-MIN($C68:$AG68)),(H68-MAX($C68:$AG68))/(MIN($C68:$AG68)-MAX($C68:$AG68)))*$AI68,"-")</f>
        <v>3.0803986710963454</v>
      </c>
      <c r="AP68" s="89">
        <f>_xlfn.IFERROR(IF($AH68="+",(I68-MIN($C68:$AG68))/(MAX($C68:$AG68)-MIN($C68:$AG68)),(I68-MAX($C68:$AG68))/(MIN($C68:$AG68)-MAX($C68:$AG68)))*$AI68,"-")</f>
        <v>2.94229112833764</v>
      </c>
      <c r="AQ68" s="89">
        <f>_xlfn.IFERROR(IF($AH68="+",(J68-MIN($C68:$AG68))/(MAX($C68:$AG68)-MIN($C68:$AG68)),(J68-MAX($C68:$AG68))/(MIN($C68:$AG68)-MAX($C68:$AG68)))*$AI68,"-")</f>
        <v>3.5047879616963065</v>
      </c>
      <c r="AR68" s="89">
        <f>_xlfn.IFERROR(IF($AH68="+",(K68-MIN($C68:$AG68))/(MAX($C68:$AG68)-MIN($C68:$AG68)),(K68-MAX($C68:$AG68))/(MIN($C68:$AG68)-MAX($C68:$AG68)))*$AI68,"-")</f>
        <v>3.0554561717352415</v>
      </c>
      <c r="AS68" s="92">
        <f>_xlfn.IFERROR(IF($AH68="+",(L68-MIN($C68:$AG68))/(MAX($C68:$AG68)-MIN($C68:$AG68)),(L68-MAX($C68:$AG68))/(MIN($C68:$AG68)-MAX($C68:$AG68)))*$AI68,"-")</f>
        <v>3.337893296853625</v>
      </c>
      <c r="AT68" s="92">
        <f>_xlfn.IFERROR(IF($AH68="+",(M68-MIN($C68:$AG68))/(MAX($C68:$AG68)-MIN($C68:$AG68)),(M68-MAX($C68:$AG68))/(MIN($C68:$AG68)-MAX($C68:$AG68)))*$AI68,"-")</f>
        <v>1.7023255813953488</v>
      </c>
      <c r="AU68" s="92">
        <f>_xlfn.IFERROR(IF($AH68="+",(N68-MIN($C68:$AG68))/(MAX($C68:$AG68)-MIN($C68:$AG68)),(N68-MAX($C68:$AG68))/(MIN($C68:$AG68)-MAX($C68:$AG68)))*$AI68,"-")</f>
        <v>0.8106312292358805</v>
      </c>
      <c r="AV68" s="95">
        <f>_xlfn.IFERROR(IF($AH68="+",(O68-MIN($C68:$AG68))/(MAX($C68:$AG68)-MIN($C68:$AG68)),(O68-MAX($C68:$AG68))/(MIN($C68:$AG68)-MAX($C68:$AG68)))*$AI68,"-")</f>
        <v>1.4932680538555692</v>
      </c>
      <c r="AW68" s="95">
        <f>_xlfn.IFERROR(IF($AH68="+",(P68-MIN($C68:$AG68))/(MAX($C68:$AG68)-MIN($C68:$AG68)),(P68-MAX($C68:$AG68))/(MIN($C68:$AG68)-MAX($C68:$AG68)))*$AI68,"-")</f>
        <v>2.026578073089701</v>
      </c>
      <c r="AX68" s="95">
        <f>_xlfn.IFERROR(IF($AH68="+",(Q68-MIN($C68:$AG68))/(MAX($C68:$AG68)-MIN($C68:$AG68)),(Q68-MAX($C68:$AG68))/(MIN($C68:$AG68)-MAX($C68:$AG68)))*$AI68,"-")</f>
        <v>2.1279069767441863</v>
      </c>
      <c r="AY68" s="95">
        <f>_xlfn.IFERROR(IF($AH68="+",(R68-MIN($C68:$AG68))/(MAX($C68:$AG68)-MIN($C68:$AG68)),(R68-MAX($C68:$AG68))/(MIN($C68:$AG68)-MAX($C68:$AG68)))*$AI68,"-")</f>
        <v>2.1279069767441863</v>
      </c>
      <c r="AZ68" s="95">
        <f>_xlfn.IFERROR(IF($AH68="+",(S68-MIN($C68:$AG68))/(MAX($C68:$AG68)-MIN($C68:$AG68)),(S68-MAX($C68:$AG68))/(MIN($C68:$AG68)-MAX($C68:$AG68)))*$AI68,"-")</f>
        <v>0.7093023255813954</v>
      </c>
      <c r="BA68" s="95">
        <f>_xlfn.IFERROR(IF($AH68="+",(T68-MIN($C68:$AG68))/(MAX($C68:$AG68)-MIN($C68:$AG68)),(T68-MAX($C68:$AG68))/(MIN($C68:$AG68)-MAX($C68:$AG68)))*$AI68,"-")</f>
        <v>2.2697674418604654</v>
      </c>
      <c r="BB68" s="95">
        <f>_xlfn.IFERROR(IF($AH68="+",(U68-MIN($C68:$AG68))/(MAX($C68:$AG68)-MIN($C68:$AG68)),(U68-MAX($C68:$AG68))/(MIN($C68:$AG68)-MAX($C68:$AG68)))*$AI68,"-")</f>
        <v>0.47286821705426363</v>
      </c>
      <c r="BC68" s="95">
        <f>_xlfn.IFERROR(IF($AH68="+",(V68-MIN($C68:$AG68))/(MAX($C68:$AG68)-MIN($C68:$AG68)),(V68-MAX($C68:$AG68))/(MIN($C68:$AG68)-MAX($C68:$AG68)))*$AI68,"-")</f>
        <v>0</v>
      </c>
      <c r="BD68" s="95">
        <f>_xlfn.IFERROR(IF($AH68="+",(W68-MIN($C68:$AG68))/(MAX($C68:$AG68)-MIN($C68:$AG68)),(W68-MAX($C68:$AG68))/(MIN($C68:$AG68)-MAX($C68:$AG68)))*$AI68,"-")</f>
        <v>1.8054968287526427</v>
      </c>
      <c r="BE68" s="95">
        <f>_xlfn.IFERROR(IF($AH68="+",(X68-MIN($C68:$AG68))/(MAX($C68:$AG68)-MIN($C68:$AG68)),(X68-MAX($C68:$AG68))/(MIN($C68:$AG68)-MAX($C68:$AG68)))*$AI68,"-")</f>
        <v>1.4186046511627908</v>
      </c>
      <c r="BF68" s="95">
        <f>_xlfn.IFERROR(IF($AH68="+",(Y68-MIN($C68:$AG68))/(MAX($C68:$AG68)-MIN($C68:$AG68)),(Y68-MAX($C68:$AG68))/(MIN($C68:$AG68)-MAX($C68:$AG68)))*$AI68,"-")</f>
        <v>3.0398671096345513</v>
      </c>
      <c r="BG68" s="95">
        <f>_xlfn.IFERROR(IF($AH68="+",(Z68-MIN($C68:$AG68))/(MAX($C68:$AG68)-MIN($C68:$AG68)),(Z68-MAX($C68:$AG68))/(MIN($C68:$AG68)-MAX($C68:$AG68)))*$AI68,"-")</f>
        <v>1.8914728682170545</v>
      </c>
      <c r="BH68" s="95">
        <f>_xlfn.IFERROR(IF($AH68="+",(AA68-MIN($C68:$AG68))/(MAX($C68:$AG68)-MIN($C68:$AG68)),(AA68-MAX($C68:$AG68))/(MIN($C68:$AG68)-MAX($C68:$AG68)))*$AI68,"-")</f>
        <v>0.5158562367864694</v>
      </c>
      <c r="BI68" s="95">
        <f>_xlfn.IFERROR(IF($AH68="+",(AB68-MIN($C68:$AG68))/(MAX($C68:$AG68)-MIN($C68:$AG68)),(AB68-MAX($C68:$AG68))/(MIN($C68:$AG68)-MAX($C68:$AG68)))*$AI68,"-")</f>
        <v>1.621262458471761</v>
      </c>
      <c r="BJ68" s="95">
        <f>_xlfn.IFERROR(IF($AH68="+",(AC68-MIN($C68:$AG68))/(MAX($C68:$AG68)-MIN($C68:$AG68)),(AC68-MAX($C68:$AG68))/(MIN($C68:$AG68)-MAX($C68:$AG68)))*$AI68,"-")</f>
        <v>0</v>
      </c>
      <c r="BK68" s="95">
        <f>_xlfn.IFERROR(IF($AH68="+",(AD68-MIN($C68:$AG68))/(MAX($C68:$AG68)-MIN($C68:$AG68)),(AD68-MAX($C68:$AG68))/(MIN($C68:$AG68)-MAX($C68:$AG68)))*$AI68,"-")</f>
        <v>1.8914728682170545</v>
      </c>
      <c r="BL68" s="98">
        <f>_xlfn.IFERROR(IF($AH68="+",(AE68-MIN($C68:$AG68))/(MAX($C68:$AG68)-MIN($C68:$AG68)),(AE68-MAX($C68:$AG68))/(MIN($C68:$AG68)-MAX($C68:$AG68)))*$AI68,"-")</f>
        <v>2.93701063456819</v>
      </c>
      <c r="BM68" s="98">
        <f>_xlfn.IFERROR(IF($AH68="+",(AF68-MIN($C68:$AG68))/(MAX($C68:$AG68)-MIN($C68:$AG68)),(AF68-MAX($C68:$AG68))/(MIN($C68:$AG68)-MAX($C68:$AG68)))*$AI68,"-")</f>
        <v>2.5353785254824346</v>
      </c>
      <c r="BN68" s="98">
        <f>_xlfn.IFERROR(IF($AH68="+",(AG68-MIN($C68:$AG68))/(MAX($C68:$AG68)-MIN($C68:$AG68)),(AG68-MAX($C68:$AG68))/(MIN($C68:$AG68)-MAX($C68:$AG68)))*$AI68,"-")</f>
        <v>2.2502004811547716</v>
      </c>
      <c r="BQ68" s="6"/>
      <c r="BR68" s="6"/>
      <c r="BS68" s="6"/>
      <c r="BT68" s="6"/>
      <c r="BU68" s="6"/>
    </row>
    <row r="69" spans="1:73" ht="30">
      <c r="A69" s="8" t="s">
        <v>103</v>
      </c>
      <c r="B69" s="8"/>
      <c r="C69" s="42">
        <v>65.88235294117646</v>
      </c>
      <c r="D69" s="42">
        <v>65.59139784946237</v>
      </c>
      <c r="E69" s="42">
        <v>53.31010452961672</v>
      </c>
      <c r="F69" s="42">
        <v>53.535353535353536</v>
      </c>
      <c r="G69" s="50">
        <v>65.17857142857143</v>
      </c>
      <c r="H69" s="50">
        <v>35.175879396984925</v>
      </c>
      <c r="I69" s="50">
        <v>56.25</v>
      </c>
      <c r="J69" s="50">
        <v>60.24096385542169</v>
      </c>
      <c r="K69" s="50">
        <v>35.785288270377734</v>
      </c>
      <c r="L69" s="57">
        <v>48.80952380952381</v>
      </c>
      <c r="M69" s="57">
        <v>34.54545454545455</v>
      </c>
      <c r="N69" s="57">
        <v>35.2112676056338</v>
      </c>
      <c r="O69" s="65">
        <v>45.78313253012048</v>
      </c>
      <c r="P69" s="65">
        <v>37.17948717948718</v>
      </c>
      <c r="Q69" s="65">
        <v>28.205128205128204</v>
      </c>
      <c r="R69" s="65">
        <v>20.408163265306122</v>
      </c>
      <c r="S69" s="65">
        <v>18.867924528301888</v>
      </c>
      <c r="T69" s="65">
        <v>43.58974358974359</v>
      </c>
      <c r="U69" s="65">
        <v>43.75</v>
      </c>
      <c r="V69" s="65">
        <v>26.666666666666668</v>
      </c>
      <c r="W69" s="65">
        <v>28.695652173913043</v>
      </c>
      <c r="X69" s="65">
        <v>51.06382978723404</v>
      </c>
      <c r="Y69" s="65">
        <v>25.619834710743802</v>
      </c>
      <c r="Z69" s="65">
        <v>19.047619047619047</v>
      </c>
      <c r="AA69" s="65">
        <v>8.333333333333334</v>
      </c>
      <c r="AB69" s="65">
        <v>20</v>
      </c>
      <c r="AC69" s="65">
        <v>20</v>
      </c>
      <c r="AD69" s="65">
        <v>27.77777777777778</v>
      </c>
      <c r="AE69" s="77">
        <v>48.516949152542374</v>
      </c>
      <c r="AF69" s="77">
        <v>38.92617449664429</v>
      </c>
      <c r="AG69" s="77">
        <v>44.632768361581924</v>
      </c>
      <c r="AH69" s="9" t="s">
        <v>59</v>
      </c>
      <c r="AI69" s="133">
        <v>4</v>
      </c>
      <c r="AJ69" s="86">
        <f>_xlfn.IFERROR(IF($AH69="+",(C69-MIN($C69:$AG69))/(MAX($C69:$AG69)-MIN($C69:$AG69)),(C69-MAX($C69:$AG69))/(MIN($C69:$AG69)-MAX($C69:$AG69)))*$AI69,"-")</f>
        <v>4</v>
      </c>
      <c r="AK69" s="86">
        <f>_xlfn.IFERROR(IF($AH69="+",(D69-MIN($C69:$AG69))/(MAX($C69:$AG69)-MIN($C69:$AG69)),(D69-MAX($C69:$AG69))/(MIN($C69:$AG69)-MAX($C69:$AG69)))*$AI69,"-")</f>
        <v>3.9797768862999403</v>
      </c>
      <c r="AL69" s="86">
        <f>_xlfn.IFERROR(IF($AH69="+",(E69-MIN($C69:$AG69))/(MAX($C69:$AG69)-MIN($C69:$AG69)),(E69-MAX($C69:$AG69))/(MIN($C69:$AG69)-MAX($C69:$AG69)))*$AI69,"-")</f>
        <v>3.1261537730977214</v>
      </c>
      <c r="AM69" s="86">
        <f>_xlfn.IFERROR(IF($AH69="+",(F69-MIN($C69:$AG69))/(MAX($C69:$AG69)-MIN($C69:$AG69)),(F69-MAX($C69:$AG69))/(MIN($C69:$AG69)-MAX($C69:$AG69)))*$AI69,"-")</f>
        <v>3.1418099220484232</v>
      </c>
      <c r="AN69" s="89">
        <f>_xlfn.IFERROR(IF($AH69="+",(G69-MIN($C69:$AG69))/(MAX($C69:$AG69)-MIN($C69:$AG69)),(G69-MAX($C69:$AG69))/(MIN($C69:$AG69)-MAX($C69:$AG69)))*$AI69,"-")</f>
        <v>3.9510829885616943</v>
      </c>
      <c r="AO69" s="89">
        <f>_xlfn.IFERROR(IF($AH69="+",(H69-MIN($C69:$AG69))/(MAX($C69:$AG69)-MIN($C69:$AG69)),(H69-MAX($C69:$AG69))/(MIN($C69:$AG69)-MAX($C69:$AG69)))*$AI69,"-")</f>
        <v>1.8657170006762946</v>
      </c>
      <c r="AP69" s="89">
        <f>_xlfn.IFERROR(IF($AH69="+",(I69-MIN($C69:$AG69))/(MAX($C69:$AG69)-MIN($C69:$AG69)),(I69-MAX($C69:$AG69))/(MIN($C69:$AG69)-MAX($C69:$AG69)))*$AI69,"-")</f>
        <v>3.3304940374787058</v>
      </c>
      <c r="AQ69" s="89">
        <f>_xlfn.IFERROR(IF($AH69="+",(J69-MIN($C69:$AG69))/(MAX($C69:$AG69)-MIN($C69:$AG69)),(J69-MAX($C69:$AG69))/(MIN($C69:$AG69)-MAX($C69:$AG69)))*$AI69,"-")</f>
        <v>3.6078898216374875</v>
      </c>
      <c r="AR69" s="89">
        <f>_xlfn.IFERROR(IF($AH69="+",(K69-MIN($C69:$AG69))/(MAX($C69:$AG69)-MIN($C69:$AG69)),(K69-MAX($C69:$AG69))/(MIN($C69:$AG69)-MAX($C69:$AG69)))*$AI69,"-")</f>
        <v>1.9080745509904797</v>
      </c>
      <c r="AS69" s="92">
        <f>_xlfn.IFERROR(IF($AH69="+",(L69-MIN($C69:$AG69))/(MAX($C69:$AG69)-MIN($C69:$AG69)),(L69-MAX($C69:$AG69))/(MIN($C69:$AG69)-MAX($C69:$AG69)))*$AI69,"-")</f>
        <v>2.8133365782428816</v>
      </c>
      <c r="AT69" s="92">
        <f>_xlfn.IFERROR(IF($AH69="+",(M69-MIN($C69:$AG69))/(MAX($C69:$AG69)-MIN($C69:$AG69)),(M69-MAX($C69:$AG69))/(MIN($C69:$AG69)-MAX($C69:$AG69)))*$AI69,"-")</f>
        <v>1.8218987145733314</v>
      </c>
      <c r="AU69" s="92">
        <f>_xlfn.IFERROR(IF($AH69="+",(N69-MIN($C69:$AG69))/(MAX($C69:$AG69)-MIN($C69:$AG69)),(N69-MAX($C69:$AG69))/(MIN($C69:$AG69)-MAX($C69:$AG69)))*$AI69,"-")</f>
        <v>1.8681766921803393</v>
      </c>
      <c r="AV69" s="95">
        <f>_xlfn.IFERROR(IF($AH69="+",(O69-MIN($C69:$AG69))/(MAX($C69:$AG69)-MIN($C69:$AG69)),(O69-MAX($C69:$AG69))/(MIN($C69:$AG69)-MAX($C69:$AG69)))*$AI69,"-")</f>
        <v>2.602984339401901</v>
      </c>
      <c r="AW69" s="95">
        <f>_xlfn.IFERROR(IF($AH69="+",(P69-MIN($C69:$AG69))/(MAX($C69:$AG69)-MIN($C69:$AG69)),(P69-MAX($C69:$AG69))/(MIN($C69:$AG69)-MAX($C69:$AG69)))*$AI69,"-")</f>
        <v>2.004979688114271</v>
      </c>
      <c r="AX69" s="95">
        <f>_xlfn.IFERROR(IF($AH69="+",(Q69-MIN($C69:$AG69))/(MAX($C69:$AG69)-MIN($C69:$AG69)),(Q69-MAX($C69:$AG69))/(MIN($C69:$AG69)-MAX($C69:$AG69)))*$AI69,"-")</f>
        <v>1.381208229589831</v>
      </c>
      <c r="AY69" s="95">
        <f>_xlfn.IFERROR(IF($AH69="+",(R69-MIN($C69:$AG69))/(MAX($C69:$AG69)-MIN($C69:$AG69)),(R69-MAX($C69:$AG69))/(MIN($C69:$AG69)-MAX($C69:$AG69)))*$AI69,"-")</f>
        <v>0.8392726767027084</v>
      </c>
      <c r="AZ69" s="95">
        <f>_xlfn.IFERROR(IF($AH69="+",(S69-MIN($C69:$AG69))/(MAX($C69:$AG69)-MIN($C69:$AG69)),(S69-MAX($C69:$AG69))/(MIN($C69:$AG69)-MAX($C69:$AG69)))*$AI69,"-")</f>
        <v>0.7322169007746457</v>
      </c>
      <c r="BA69" s="95">
        <f>_xlfn.IFERROR(IF($AH69="+",(T69-MIN($C69:$AG69))/(MAX($C69:$AG69)-MIN($C69:$AG69)),(T69-MAX($C69:$AG69))/(MIN($C69:$AG69)-MAX($C69:$AG69)))*$AI69,"-")</f>
        <v>2.450530729917442</v>
      </c>
      <c r="BB69" s="95">
        <f>_xlfn.IFERROR(IF($AH69="+",(U69-MIN($C69:$AG69))/(MAX($C69:$AG69)-MIN($C69:$AG69)),(U69-MAX($C69:$AG69))/(MIN($C69:$AG69)-MAX($C69:$AG69)))*$AI69,"-")</f>
        <v>2.4616695059625213</v>
      </c>
      <c r="BC69" s="95">
        <f>_xlfn.IFERROR(IF($AH69="+",(V69-MIN($C69:$AG69))/(MAX($C69:$AG69)-MIN($C69:$AG69)),(V69-MAX($C69:$AG69))/(MIN($C69:$AG69)-MAX($C69:$AG69)))*$AI69,"-")</f>
        <v>1.2742759795570702</v>
      </c>
      <c r="BD69" s="95">
        <f>_xlfn.IFERROR(IF($AH69="+",(W69-MIN($C69:$AG69))/(MAX($C69:$AG69)-MIN($C69:$AG69)),(W69-MAX($C69:$AG69))/(MIN($C69:$AG69)-MAX($C69:$AG69)))*$AI69,"-")</f>
        <v>1.4153025701799868</v>
      </c>
      <c r="BE69" s="95">
        <f>_xlfn.IFERROR(IF($AH69="+",(X69-MIN($C69:$AG69))/(MAX($C69:$AG69)-MIN($C69:$AG69)),(X69-MAX($C69:$AG69))/(MIN($C69:$AG69)-MAX($C69:$AG69)))*$AI69,"-")</f>
        <v>2.97002428504114</v>
      </c>
      <c r="BF69" s="95">
        <f>_xlfn.IFERROR(IF($AH69="+",(Y69-MIN($C69:$AG69))/(MAX($C69:$AG69)-MIN($C69:$AG69)),(Y69-MAX($C69:$AG69))/(MIN($C69:$AG69)-MAX($C69:$AG69)))*$AI69,"-")</f>
        <v>1.2015149168626016</v>
      </c>
      <c r="BG69" s="95">
        <f>_xlfn.IFERROR(IF($AH69="+",(Z69-MIN($C69:$AG69))/(MAX($C69:$AG69)-MIN($C69:$AG69)),(Z69-MAX($C69:$AG69))/(MIN($C69:$AG69)-MAX($C69:$AG69)))*$AI69,"-")</f>
        <v>0.7447067412995864</v>
      </c>
      <c r="BH69" s="95">
        <f>_xlfn.IFERROR(IF($AH69="+",(AA69-MIN($C69:$AG69))/(MAX($C69:$AG69)-MIN($C69:$AG69)),(AA69-MAX($C69:$AG69))/(MIN($C69:$AG69)-MAX($C69:$AG69)))*$AI69,"-")</f>
        <v>0</v>
      </c>
      <c r="BI69" s="95">
        <f>_xlfn.IFERROR(IF($AH69="+",(AB69-MIN($C69:$AG69))/(MAX($C69:$AG69)-MIN($C69:$AG69)),(AB69-MAX($C69:$AG69))/(MIN($C69:$AG69)-MAX($C69:$AG69)))*$AI69,"-")</f>
        <v>0.8109028960817718</v>
      </c>
      <c r="BJ69" s="95">
        <f>_xlfn.IFERROR(IF($AH69="+",(AC69-MIN($C69:$AG69))/(MAX($C69:$AG69)-MIN($C69:$AG69)),(AC69-MAX($C69:$AG69))/(MIN($C69:$AG69)-MAX($C69:$AG69)))*$AI69,"-")</f>
        <v>0.8109028960817718</v>
      </c>
      <c r="BK69" s="95">
        <f>_xlfn.IFERROR(IF($AH69="+",(AD69-MIN($C69:$AG69))/(MAX($C69:$AG69)-MIN($C69:$AG69)),(AD69-MAX($C69:$AG69))/(MIN($C69:$AG69)-MAX($C69:$AG69)))*$AI69,"-")</f>
        <v>1.351504826802953</v>
      </c>
      <c r="BL69" s="98">
        <f>_xlfn.IFERROR(IF($AH69="+",(AE69-MIN($C69:$AG69))/(MAX($C69:$AG69)-MIN($C69:$AG69)),(AE69-MAX($C69:$AG69))/(MIN($C69:$AG69)-MAX($C69:$AG69)))*$AI69,"-")</f>
        <v>2.7930008951000493</v>
      </c>
      <c r="BM69" s="98">
        <f>_xlfn.IFERROR(IF($AH69="+",(AF69-MIN($C69:$AG69))/(MAX($C69:$AG69)-MIN($C69:$AG69)),(AF69-MAX($C69:$AG69))/(MIN($C69:$AG69)-MAX($C69:$AG69)))*$AI69,"-")</f>
        <v>2.126384871317014</v>
      </c>
      <c r="BN69" s="98">
        <f>_xlfn.IFERROR(IF($AH69="+",(AG69-MIN($C69:$AG69))/(MAX($C69:$AG69)-MIN($C69:$AG69)),(AG69-MAX($C69:$AG69))/(MIN($C69:$AG69)-MAX($C69:$AG69)))*$AI69,"-")</f>
        <v>2.5230271706176195</v>
      </c>
      <c r="BQ69" s="6"/>
      <c r="BR69" s="6"/>
      <c r="BS69" s="6"/>
      <c r="BT69" s="6"/>
      <c r="BU69" s="6"/>
    </row>
    <row r="70" spans="1:66" ht="30.75" customHeight="1">
      <c r="A70" s="116" t="s">
        <v>58</v>
      </c>
      <c r="B70" s="117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20"/>
      <c r="AH70" s="121"/>
      <c r="AI70" s="122"/>
      <c r="AJ70" s="134">
        <f>((IF(AJ63&lt;&gt;"-",AJ63*$AI$63))+(IF(AJ64&lt;&gt;"-",AJ64*$AI$64))+(IF(AJ65&lt;&gt;"-",AJ65*$AI$65))+(IF(AJ66&lt;&gt;"-",AJ66*$AI$66))+(IF(AJ67&lt;&gt;"-",AJ67*$AI$67))+(IF(AJ68&lt;&gt;"-",AJ68*$AI$68))+(IF(AJ69&lt;&gt;"-",AJ69*$AI$69)))/((IF(AJ63&lt;&gt;"-",$AI$63))+(IF(AJ64&lt;&gt;"-",$AI$64))+(IF(AJ65&lt;&gt;"-",$AI$65))+(IF(AJ66&lt;&gt;"-",$AI$66))+(IF(AJ67&lt;&gt;"-",$AI$67))+(IF(AJ68&lt;&gt;"-",$AI$68))+(IF(AJ69&lt;&gt;"-",$AI$69)))</f>
        <v>7.2713022011894</v>
      </c>
      <c r="AK70" s="134">
        <f aca="true" t="shared" si="6" ref="AK70:BN70">((IF(AK63&lt;&gt;"-",AK63*$AI$63))+(IF(AK64&lt;&gt;"-",AK64*$AI$64))+(IF(AK65&lt;&gt;"-",AK65*$AI$65))+(IF(AK66&lt;&gt;"-",AK66*$AI$66))+(IF(AK67&lt;&gt;"-",AK67*$AI$67))+(IF(AK68&lt;&gt;"-",AK68*$AI$68))+(IF(AK69&lt;&gt;"-",AK69*$AI$69)))/((IF(AK63&lt;&gt;"-",$AI$63))+(IF(AK64&lt;&gt;"-",$AI$64))+(IF(AK65&lt;&gt;"-",$AI$65))+(IF(AK66&lt;&gt;"-",$AI$66))+(IF(AK67&lt;&gt;"-",$AI$67))+(IF(AK68&lt;&gt;"-",$AI$68))+(IF(AK69&lt;&gt;"-",$AI$69)))</f>
        <v>7.1775605242869585</v>
      </c>
      <c r="AL70" s="134">
        <f t="shared" si="6"/>
        <v>3.5630768865488607</v>
      </c>
      <c r="AM70" s="134">
        <f t="shared" si="6"/>
        <v>3.406746274293705</v>
      </c>
      <c r="AN70" s="134">
        <f t="shared" si="6"/>
        <v>7.103433598448081</v>
      </c>
      <c r="AO70" s="134">
        <f t="shared" si="6"/>
        <v>5.797258654317167</v>
      </c>
      <c r="AP70" s="134">
        <f t="shared" si="6"/>
        <v>6.506195527715054</v>
      </c>
      <c r="AQ70" s="134">
        <f t="shared" si="6"/>
        <v>5.360283019217085</v>
      </c>
      <c r="AR70" s="134">
        <f t="shared" si="6"/>
        <v>6.299609902368634</v>
      </c>
      <c r="AS70" s="134">
        <f t="shared" si="6"/>
        <v>6.505445804419962</v>
      </c>
      <c r="AT70" s="134">
        <f t="shared" si="6"/>
        <v>6.636575214300828</v>
      </c>
      <c r="AU70" s="134">
        <f t="shared" si="6"/>
        <v>6.444352649218677</v>
      </c>
      <c r="AV70" s="134">
        <f t="shared" si="6"/>
        <v>5.201816927640773</v>
      </c>
      <c r="AW70" s="134">
        <f t="shared" si="6"/>
        <v>5.807635933539069</v>
      </c>
      <c r="AX70" s="134">
        <f t="shared" si="6"/>
        <v>4.5636872477399315</v>
      </c>
      <c r="AY70" s="134">
        <f t="shared" si="6"/>
        <v>4.575193434735841</v>
      </c>
      <c r="AZ70" s="134">
        <f t="shared" si="6"/>
        <v>3.432842530149045</v>
      </c>
      <c r="BA70" s="134">
        <f t="shared" si="6"/>
        <v>5.276105726473612</v>
      </c>
      <c r="BB70" s="134">
        <f t="shared" si="6"/>
        <v>5.764414078163605</v>
      </c>
      <c r="BC70" s="134">
        <f t="shared" si="6"/>
        <v>5.517880621530511</v>
      </c>
      <c r="BD70" s="134">
        <f t="shared" si="6"/>
        <v>4.389866925589686</v>
      </c>
      <c r="BE70" s="134">
        <f t="shared" si="6"/>
        <v>1.696166083097738</v>
      </c>
      <c r="BF70" s="134">
        <f t="shared" si="6"/>
        <v>5.012268973380193</v>
      </c>
      <c r="BG70" s="134">
        <f t="shared" si="6"/>
        <v>7.0214673678243</v>
      </c>
      <c r="BH70" s="134">
        <f t="shared" si="6"/>
        <v>5.792669872923014</v>
      </c>
      <c r="BI70" s="134">
        <f t="shared" si="6"/>
        <v>4.477501667969184</v>
      </c>
      <c r="BJ70" s="134">
        <f t="shared" si="6"/>
        <v>0.8265428592096796</v>
      </c>
      <c r="BK70" s="134">
        <f t="shared" si="6"/>
        <v>4.078136907977822</v>
      </c>
      <c r="BL70" s="134">
        <f t="shared" si="6"/>
        <v>6.620423118987073</v>
      </c>
      <c r="BM70" s="134">
        <f t="shared" si="6"/>
        <v>6.3452856205730095</v>
      </c>
      <c r="BN70" s="134">
        <f t="shared" si="6"/>
        <v>5.801894328549954</v>
      </c>
    </row>
    <row r="71" spans="1:66" ht="30" customHeight="1" thickBot="1">
      <c r="A71" s="138" t="s">
        <v>115</v>
      </c>
      <c r="B71" s="123"/>
      <c r="C71" s="124"/>
      <c r="D71" s="125"/>
      <c r="E71" s="125"/>
      <c r="F71" s="125"/>
      <c r="G71" s="126"/>
      <c r="H71" s="126"/>
      <c r="I71" s="126"/>
      <c r="J71" s="126"/>
      <c r="K71" s="126"/>
      <c r="L71" s="125"/>
      <c r="M71" s="125"/>
      <c r="N71" s="126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7"/>
      <c r="AH71" s="128"/>
      <c r="AI71" s="123"/>
      <c r="AJ71" s="137">
        <f>AVERAGE(AJ33,AJ60,AJ70)</f>
        <v>5.786655948966685</v>
      </c>
      <c r="AK71" s="137">
        <f aca="true" t="shared" si="7" ref="AK71:BN71">AVERAGE(AK33,AK60,AK70)</f>
        <v>6.277105583251749</v>
      </c>
      <c r="AL71" s="137">
        <f t="shared" si="7"/>
        <v>4.325696058647066</v>
      </c>
      <c r="AM71" s="137">
        <f t="shared" si="7"/>
        <v>5.1914136179553045</v>
      </c>
      <c r="AN71" s="137">
        <f t="shared" si="7"/>
        <v>5.834289266393362</v>
      </c>
      <c r="AO71" s="137">
        <f t="shared" si="7"/>
        <v>5.421118382329863</v>
      </c>
      <c r="AP71" s="137">
        <f t="shared" si="7"/>
        <v>6.042643453197151</v>
      </c>
      <c r="AQ71" s="137">
        <f t="shared" si="7"/>
        <v>5.488824047032346</v>
      </c>
      <c r="AR71" s="137">
        <f t="shared" si="7"/>
        <v>5.796430965946823</v>
      </c>
      <c r="AS71" s="137">
        <f t="shared" si="7"/>
        <v>6.1579731182815465</v>
      </c>
      <c r="AT71" s="137">
        <f t="shared" si="7"/>
        <v>5.913479542450415</v>
      </c>
      <c r="AU71" s="137">
        <f t="shared" si="7"/>
        <v>5.886083098760369</v>
      </c>
      <c r="AV71" s="137">
        <f t="shared" si="7"/>
        <v>4.953037604964284</v>
      </c>
      <c r="AW71" s="137">
        <f t="shared" si="7"/>
        <v>5.6635312748932485</v>
      </c>
      <c r="AX71" s="137">
        <f t="shared" si="7"/>
        <v>5.010894950500587</v>
      </c>
      <c r="AY71" s="137">
        <f t="shared" si="7"/>
        <v>4.945104342533698</v>
      </c>
      <c r="AZ71" s="137">
        <f t="shared" si="7"/>
        <v>4.648943165651855</v>
      </c>
      <c r="BA71" s="137">
        <f t="shared" si="7"/>
        <v>4.579243752651653</v>
      </c>
      <c r="BB71" s="137">
        <f t="shared" si="7"/>
        <v>5.041680446441933</v>
      </c>
      <c r="BC71" s="137">
        <f t="shared" si="7"/>
        <v>5.414554753777985</v>
      </c>
      <c r="BD71" s="137">
        <f t="shared" si="7"/>
        <v>5.12716902543479</v>
      </c>
      <c r="BE71" s="137">
        <f t="shared" si="7"/>
        <v>4.275722251052004</v>
      </c>
      <c r="BF71" s="137">
        <f t="shared" si="7"/>
        <v>5.157781631888502</v>
      </c>
      <c r="BG71" s="137">
        <f t="shared" si="7"/>
        <v>5.909750974992183</v>
      </c>
      <c r="BH71" s="137">
        <f t="shared" si="7"/>
        <v>5.921517480490922</v>
      </c>
      <c r="BI71" s="137">
        <f t="shared" si="7"/>
        <v>4.713420333520841</v>
      </c>
      <c r="BJ71" s="137">
        <f t="shared" si="7"/>
        <v>3.663112895034239</v>
      </c>
      <c r="BK71" s="137">
        <f t="shared" si="7"/>
        <v>4.705867715960728</v>
      </c>
      <c r="BL71" s="137">
        <f t="shared" si="7"/>
        <v>5.768893990440165</v>
      </c>
      <c r="BM71" s="137">
        <f t="shared" si="7"/>
        <v>5.83880839662764</v>
      </c>
      <c r="BN71" s="137">
        <f t="shared" si="7"/>
        <v>5.4816628593007195</v>
      </c>
    </row>
    <row r="78" ht="15.75">
      <c r="X78" s="73"/>
    </row>
    <row r="79" ht="15.75">
      <c r="X79" s="73"/>
    </row>
    <row r="80" ht="15.75">
      <c r="X80" s="73"/>
    </row>
  </sheetData>
  <sheetProtection/>
  <mergeCells count="84">
    <mergeCell ref="A1:BN1"/>
    <mergeCell ref="C3:F3"/>
    <mergeCell ref="BR4:BR5"/>
    <mergeCell ref="M4:M5"/>
    <mergeCell ref="N4:N5"/>
    <mergeCell ref="O4:O5"/>
    <mergeCell ref="Y4:Y5"/>
    <mergeCell ref="Z4:Z5"/>
    <mergeCell ref="AA4:AA5"/>
    <mergeCell ref="AD4:AD5"/>
    <mergeCell ref="A3:A5"/>
    <mergeCell ref="G3:K3"/>
    <mergeCell ref="BQ3:BU3"/>
    <mergeCell ref="G4:G5"/>
    <mergeCell ref="E4:E5"/>
    <mergeCell ref="F4:F5"/>
    <mergeCell ref="I4:I5"/>
    <mergeCell ref="BQ4:BQ5"/>
    <mergeCell ref="L4:L5"/>
    <mergeCell ref="C4:C5"/>
    <mergeCell ref="D4:D5"/>
    <mergeCell ref="W4:W5"/>
    <mergeCell ref="X4:X5"/>
    <mergeCell ref="J4:J5"/>
    <mergeCell ref="K4:K5"/>
    <mergeCell ref="H4:H5"/>
    <mergeCell ref="T4:T5"/>
    <mergeCell ref="V4:V5"/>
    <mergeCell ref="S4:S5"/>
    <mergeCell ref="BT4:BT5"/>
    <mergeCell ref="AE4:AE5"/>
    <mergeCell ref="AF4:AF5"/>
    <mergeCell ref="AW4:AW5"/>
    <mergeCell ref="AX4:AX5"/>
    <mergeCell ref="AY4:AY5"/>
    <mergeCell ref="AZ4:AZ5"/>
    <mergeCell ref="AS4:AS5"/>
    <mergeCell ref="AT4:AT5"/>
    <mergeCell ref="AU4:AU5"/>
    <mergeCell ref="BU4:BU5"/>
    <mergeCell ref="AV4:AV5"/>
    <mergeCell ref="L3:N3"/>
    <mergeCell ref="P4:P5"/>
    <mergeCell ref="Q4:Q5"/>
    <mergeCell ref="R4:R5"/>
    <mergeCell ref="AN3:AR3"/>
    <mergeCell ref="AS3:AU3"/>
    <mergeCell ref="AR4:AR5"/>
    <mergeCell ref="BS4:BS5"/>
    <mergeCell ref="AE3:AG3"/>
    <mergeCell ref="AB4:AB5"/>
    <mergeCell ref="AC4:AC5"/>
    <mergeCell ref="AJ3:AM3"/>
    <mergeCell ref="AG4:AG5"/>
    <mergeCell ref="O3:AD3"/>
    <mergeCell ref="U4:U5"/>
    <mergeCell ref="AV3:BK3"/>
    <mergeCell ref="BL3:BN3"/>
    <mergeCell ref="AJ4:AJ5"/>
    <mergeCell ref="AK4:AK5"/>
    <mergeCell ref="AL4:AL5"/>
    <mergeCell ref="AM4:AM5"/>
    <mergeCell ref="AN4:AN5"/>
    <mergeCell ref="AO4:AO5"/>
    <mergeCell ref="AP4:AP5"/>
    <mergeCell ref="AQ4:AQ5"/>
    <mergeCell ref="BA4:BA5"/>
    <mergeCell ref="BM4:BM5"/>
    <mergeCell ref="BB4:BB5"/>
    <mergeCell ref="BC4:BC5"/>
    <mergeCell ref="BD4:BD5"/>
    <mergeCell ref="BE4:BE5"/>
    <mergeCell ref="BF4:BF5"/>
    <mergeCell ref="BG4:BG5"/>
    <mergeCell ref="BN4:BN5"/>
    <mergeCell ref="AH3:AH5"/>
    <mergeCell ref="AI3:AI5"/>
    <mergeCell ref="C2:AG2"/>
    <mergeCell ref="AJ2:BN2"/>
    <mergeCell ref="BH4:BH5"/>
    <mergeCell ref="BI4:BI5"/>
    <mergeCell ref="BJ4:BJ5"/>
    <mergeCell ref="BK4:BK5"/>
    <mergeCell ref="BL4:BL5"/>
  </mergeCells>
  <printOptions/>
  <pageMargins left="0" right="0" top="0" bottom="0" header="0.5118110236220472" footer="0.5118110236220472"/>
  <pageSetup fitToHeight="5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K46"/>
  <sheetViews>
    <sheetView tabSelected="1" zoomScale="50" zoomScaleNormal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9.00390625" defaultRowHeight="12.75"/>
  <cols>
    <col min="1" max="1" width="8.00390625" style="139" customWidth="1"/>
    <col min="2" max="2" width="118.00390625" style="139" customWidth="1"/>
    <col min="3" max="3" width="9.875" style="139" bestFit="1" customWidth="1"/>
    <col min="4" max="4" width="15.25390625" style="139" bestFit="1" customWidth="1"/>
    <col min="5" max="5" width="10.375" style="139" customWidth="1"/>
    <col min="6" max="15" width="9.25390625" style="139" bestFit="1" customWidth="1"/>
    <col min="16" max="16" width="32.375" style="139" customWidth="1"/>
    <col min="17" max="17" width="9.25390625" style="139" bestFit="1" customWidth="1"/>
    <col min="18" max="18" width="13.00390625" style="139" bestFit="1" customWidth="1"/>
    <col min="19" max="21" width="9.25390625" style="139" bestFit="1" customWidth="1"/>
    <col min="22" max="22" width="14.375" style="139" customWidth="1"/>
    <col min="23" max="23" width="9.25390625" style="139" bestFit="1" customWidth="1"/>
    <col min="24" max="24" width="13.875" style="139" customWidth="1"/>
    <col min="25" max="25" width="9.25390625" style="139" bestFit="1" customWidth="1"/>
    <col min="26" max="26" width="13.00390625" style="139" bestFit="1" customWidth="1"/>
    <col min="27" max="27" width="9.25390625" style="139" bestFit="1" customWidth="1"/>
    <col min="28" max="28" width="13.00390625" style="139" bestFit="1" customWidth="1"/>
    <col min="29" max="29" width="9.25390625" style="139" bestFit="1" customWidth="1"/>
    <col min="30" max="30" width="26.125" style="200" customWidth="1"/>
    <col min="31" max="31" width="26.75390625" style="139" customWidth="1"/>
    <col min="32" max="16384" width="9.125" style="139" customWidth="1"/>
  </cols>
  <sheetData>
    <row r="1" spans="1:31" ht="26.25" thickBot="1">
      <c r="A1" s="315" t="s">
        <v>116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7"/>
    </row>
    <row r="2" spans="1:31" ht="24" customHeight="1" thickBot="1">
      <c r="A2" s="318" t="s">
        <v>117</v>
      </c>
      <c r="B2" s="320" t="s">
        <v>118</v>
      </c>
      <c r="C2" s="323" t="s">
        <v>119</v>
      </c>
      <c r="D2" s="326" t="s">
        <v>120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8"/>
    </row>
    <row r="3" spans="1:31" ht="163.5" customHeight="1" thickBot="1">
      <c r="A3" s="318"/>
      <c r="B3" s="321"/>
      <c r="C3" s="324"/>
      <c r="D3" s="326" t="s">
        <v>121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324" t="s">
        <v>119</v>
      </c>
      <c r="R3" s="326" t="s">
        <v>122</v>
      </c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8"/>
      <c r="AE3" s="330" t="s">
        <v>123</v>
      </c>
    </row>
    <row r="4" spans="1:37" ht="409.5" thickBot="1">
      <c r="A4" s="319"/>
      <c r="B4" s="322"/>
      <c r="C4" s="325"/>
      <c r="D4" s="140" t="s">
        <v>124</v>
      </c>
      <c r="E4" s="141" t="s">
        <v>125</v>
      </c>
      <c r="F4" s="142" t="s">
        <v>126</v>
      </c>
      <c r="G4" s="143" t="s">
        <v>125</v>
      </c>
      <c r="H4" s="144" t="s">
        <v>127</v>
      </c>
      <c r="I4" s="145" t="s">
        <v>125</v>
      </c>
      <c r="J4" s="146" t="s">
        <v>128</v>
      </c>
      <c r="K4" s="147" t="s">
        <v>125</v>
      </c>
      <c r="L4" s="148" t="s">
        <v>129</v>
      </c>
      <c r="M4" s="149" t="s">
        <v>125</v>
      </c>
      <c r="N4" s="150" t="s">
        <v>130</v>
      </c>
      <c r="O4" s="151" t="s">
        <v>125</v>
      </c>
      <c r="P4" s="152" t="s">
        <v>131</v>
      </c>
      <c r="Q4" s="329"/>
      <c r="R4" s="140" t="s">
        <v>132</v>
      </c>
      <c r="S4" s="141" t="s">
        <v>125</v>
      </c>
      <c r="T4" s="142" t="s">
        <v>133</v>
      </c>
      <c r="U4" s="143" t="s">
        <v>125</v>
      </c>
      <c r="V4" s="144" t="s">
        <v>134</v>
      </c>
      <c r="W4" s="145" t="s">
        <v>125</v>
      </c>
      <c r="X4" s="153" t="s">
        <v>135</v>
      </c>
      <c r="Y4" s="147" t="s">
        <v>125</v>
      </c>
      <c r="Z4" s="148" t="s">
        <v>136</v>
      </c>
      <c r="AA4" s="149" t="s">
        <v>125</v>
      </c>
      <c r="AB4" s="150" t="s">
        <v>137</v>
      </c>
      <c r="AC4" s="151" t="s">
        <v>125</v>
      </c>
      <c r="AD4" s="152" t="s">
        <v>138</v>
      </c>
      <c r="AE4" s="331"/>
      <c r="AH4" s="154"/>
      <c r="AI4" s="154"/>
      <c r="AJ4" s="154"/>
      <c r="AK4" s="154"/>
    </row>
    <row r="5" spans="1:37" ht="27.75" thickBot="1">
      <c r="A5" s="155">
        <v>1</v>
      </c>
      <c r="B5" s="156" t="s">
        <v>139</v>
      </c>
      <c r="C5" s="157">
        <f>'[1]антр'!$C$15+'[1]антр'!$C$18</f>
        <v>81</v>
      </c>
      <c r="D5" s="158">
        <f>'[1]антр'!$A$266</f>
        <v>85.63333333333333</v>
      </c>
      <c r="E5" s="159" t="s">
        <v>140</v>
      </c>
      <c r="F5" s="160">
        <f>'[1]антр'!$B$266</f>
        <v>88.53333333333335</v>
      </c>
      <c r="G5" s="161">
        <v>9</v>
      </c>
      <c r="H5" s="162">
        <f>'[1]антр'!$C$266</f>
        <v>70.25</v>
      </c>
      <c r="I5" s="163">
        <v>8</v>
      </c>
      <c r="J5" s="164">
        <f>'[1]антр'!$D$266</f>
        <v>64.7</v>
      </c>
      <c r="K5" s="165">
        <v>7</v>
      </c>
      <c r="L5" s="166">
        <f>'[1]антр'!$D$93</f>
        <v>91.7</v>
      </c>
      <c r="M5" s="167">
        <v>10</v>
      </c>
      <c r="N5" s="168">
        <f>'[1]антр'!$D$96</f>
        <v>98.3</v>
      </c>
      <c r="O5" s="169">
        <v>10</v>
      </c>
      <c r="P5" s="170">
        <f>(K5+I5+G5+E5+M5+O5)/6</f>
        <v>8.833333333333334</v>
      </c>
      <c r="Q5" s="171">
        <f>'[1]антр'!$C$16+'[1]антр'!$C$17</f>
        <v>25</v>
      </c>
      <c r="R5" s="158">
        <f>'[1]антр'!$E$266</f>
        <v>82</v>
      </c>
      <c r="S5" s="172">
        <v>9</v>
      </c>
      <c r="T5" s="160">
        <f>'[1]антр'!$F$266</f>
        <v>72.2</v>
      </c>
      <c r="U5" s="161">
        <v>8</v>
      </c>
      <c r="V5" s="162">
        <f>'[1]антр'!$G$266</f>
        <v>64</v>
      </c>
      <c r="W5" s="163">
        <v>7</v>
      </c>
      <c r="X5" s="173">
        <f>'[1]антр'!$H$266</f>
        <v>84</v>
      </c>
      <c r="Y5" s="165">
        <v>9</v>
      </c>
      <c r="Z5" s="166">
        <f>'[1]антр'!$D$187</f>
        <v>100</v>
      </c>
      <c r="AA5" s="174">
        <v>10</v>
      </c>
      <c r="AB5" s="168">
        <f>'[1]антр'!$D$190</f>
        <v>100</v>
      </c>
      <c r="AC5" s="175">
        <v>10</v>
      </c>
      <c r="AD5" s="176">
        <f>(S5+U5+W5+Y5+AA5+AC5)/6</f>
        <v>8.833333333333334</v>
      </c>
      <c r="AE5" s="177">
        <f>(P5+AD5)/2</f>
        <v>8.833333333333334</v>
      </c>
      <c r="AH5" s="154"/>
      <c r="AI5" s="154"/>
      <c r="AJ5" s="154"/>
      <c r="AK5" s="154"/>
    </row>
    <row r="6" spans="1:37" ht="27.75" thickBot="1">
      <c r="A6" s="178">
        <v>2</v>
      </c>
      <c r="B6" s="179" t="s">
        <v>141</v>
      </c>
      <c r="C6" s="180">
        <f>'[1]богов'!$C$15+'[1]богов'!$C$18</f>
        <v>274</v>
      </c>
      <c r="D6" s="158">
        <f>'[1]богов'!$A$266</f>
        <v>58.800000000000004</v>
      </c>
      <c r="E6" s="159" t="s">
        <v>142</v>
      </c>
      <c r="F6" s="160">
        <f>'[1]богов'!$B$266</f>
        <v>47.68333333333334</v>
      </c>
      <c r="G6" s="161">
        <v>5</v>
      </c>
      <c r="H6" s="162">
        <f>'[1]богов'!$C$266</f>
        <v>26.7</v>
      </c>
      <c r="I6" s="163">
        <v>3</v>
      </c>
      <c r="J6" s="164">
        <f>'[1]богов'!$D$266</f>
        <v>48</v>
      </c>
      <c r="K6" s="165">
        <v>5</v>
      </c>
      <c r="L6" s="166">
        <f>'[1]богов'!$D$93</f>
        <v>75.2</v>
      </c>
      <c r="M6" s="167">
        <v>8</v>
      </c>
      <c r="N6" s="168">
        <f>'[1]богов'!$D$96</f>
        <v>76.5</v>
      </c>
      <c r="O6" s="169">
        <v>8</v>
      </c>
      <c r="P6" s="170">
        <f>(K6+I6+G6+E6+'[1]деонтология'!H14+'[1]деонтология'!F14)/6</f>
        <v>5.833333333333333</v>
      </c>
      <c r="Q6" s="181">
        <f>'[1]богов'!$C$16+'[1]богов'!$C$17</f>
        <v>88</v>
      </c>
      <c r="R6" s="158">
        <f>'[1]богов'!$E$266</f>
        <v>71.05</v>
      </c>
      <c r="S6" s="172">
        <v>8</v>
      </c>
      <c r="T6" s="160">
        <f>'[1]богов'!$F$266</f>
        <v>86.4</v>
      </c>
      <c r="U6" s="161">
        <v>9</v>
      </c>
      <c r="V6" s="162">
        <f>'[1]богов'!$G$266</f>
        <v>71.6</v>
      </c>
      <c r="W6" s="163">
        <v>8</v>
      </c>
      <c r="X6" s="173">
        <f>'[1]богов'!$H$266</f>
        <v>64.78333333333333</v>
      </c>
      <c r="Y6" s="165">
        <v>7</v>
      </c>
      <c r="Z6" s="166">
        <f>'[1]богов'!$D$187</f>
        <v>63.6</v>
      </c>
      <c r="AA6" s="174">
        <v>7</v>
      </c>
      <c r="AB6" s="168">
        <f>'[1]богов'!$D$190</f>
        <v>76.1</v>
      </c>
      <c r="AC6" s="175">
        <v>8</v>
      </c>
      <c r="AD6" s="176">
        <f aca="true" t="shared" si="0" ref="AD6:AD46">(S6+U6+W6+Y6+AA6+AC6)/6</f>
        <v>7.833333333333333</v>
      </c>
      <c r="AE6" s="177">
        <f aca="true" t="shared" si="1" ref="AE6:AE46">(P6+AD6)/2</f>
        <v>6.833333333333333</v>
      </c>
      <c r="AH6" s="154"/>
      <c r="AI6" s="154"/>
      <c r="AJ6" s="154"/>
      <c r="AK6" s="154"/>
    </row>
    <row r="7" spans="1:37" ht="27.75" thickBot="1">
      <c r="A7" s="178">
        <v>3</v>
      </c>
      <c r="B7" s="179" t="s">
        <v>143</v>
      </c>
      <c r="C7" s="180">
        <f>'[1]буйГБ'!$C$15+'[1]буйГБ'!$C$18</f>
        <v>593</v>
      </c>
      <c r="D7" s="158">
        <f>'[1]буйГБ'!$A$266</f>
        <v>33.416666666666664</v>
      </c>
      <c r="E7" s="159" t="s">
        <v>144</v>
      </c>
      <c r="F7" s="160">
        <f>'[1]буйГБ'!$B$266</f>
        <v>27.8</v>
      </c>
      <c r="G7" s="161">
        <v>3</v>
      </c>
      <c r="H7" s="162">
        <f>'[1]буйГБ'!$C$266</f>
        <v>40.1</v>
      </c>
      <c r="I7" s="163">
        <v>5</v>
      </c>
      <c r="J7" s="164">
        <f>'[1]буйГБ'!$D$266</f>
        <v>24.580000000000002</v>
      </c>
      <c r="K7" s="165">
        <v>3</v>
      </c>
      <c r="L7" s="166">
        <f>'[1]буйГБ'!$D$93</f>
        <v>35.5</v>
      </c>
      <c r="M7" s="167">
        <v>4</v>
      </c>
      <c r="N7" s="168">
        <f>'[1]буйГБ'!$D$96</f>
        <v>29.5</v>
      </c>
      <c r="O7" s="169">
        <v>3</v>
      </c>
      <c r="P7" s="170">
        <f>(K7+I7+G7+E7+'[1]деонтология'!H15+'[1]деонтология'!F15)/6</f>
        <v>3.6666666666666665</v>
      </c>
      <c r="Q7" s="181">
        <f>'[1]буйГБ'!$C$16+'[1]буйГБ'!$C$17</f>
        <v>318</v>
      </c>
      <c r="R7" s="158">
        <f>'[1]буйГБ'!$E$266</f>
        <v>32.1</v>
      </c>
      <c r="S7" s="172">
        <v>4</v>
      </c>
      <c r="T7" s="160">
        <f>'[1]буйГБ'!$F$266</f>
        <v>48.1</v>
      </c>
      <c r="U7" s="161">
        <v>5</v>
      </c>
      <c r="V7" s="162">
        <f>'[1]буйГБ'!$G$266</f>
        <v>23.6</v>
      </c>
      <c r="W7" s="163">
        <v>3</v>
      </c>
      <c r="X7" s="173">
        <f>'[1]буйГБ'!$H$266</f>
        <v>32.49999999999999</v>
      </c>
      <c r="Y7" s="165">
        <v>4</v>
      </c>
      <c r="Z7" s="166">
        <f>'[1]буйГБ'!$D$187</f>
        <v>45.6</v>
      </c>
      <c r="AA7" s="174">
        <v>5</v>
      </c>
      <c r="AB7" s="168">
        <f>'[1]буйГБ'!$D$190</f>
        <v>41.2</v>
      </c>
      <c r="AC7" s="175">
        <v>5</v>
      </c>
      <c r="AD7" s="176">
        <f t="shared" si="0"/>
        <v>4.333333333333333</v>
      </c>
      <c r="AE7" s="177">
        <f t="shared" si="1"/>
        <v>4</v>
      </c>
      <c r="AH7" s="154"/>
      <c r="AI7" s="154"/>
      <c r="AJ7" s="154"/>
      <c r="AK7" s="154"/>
    </row>
    <row r="8" spans="1:37" ht="27.75" thickBot="1">
      <c r="A8" s="178">
        <v>4</v>
      </c>
      <c r="B8" s="179" t="s">
        <v>145</v>
      </c>
      <c r="C8" s="180">
        <f>'[1]волгор'!$C$15+'[1]волгор'!$C$18</f>
        <v>561</v>
      </c>
      <c r="D8" s="158">
        <f>'[1]волгор'!$A$266</f>
        <v>55.51666666666667</v>
      </c>
      <c r="E8" s="159" t="s">
        <v>142</v>
      </c>
      <c r="F8" s="160">
        <f>'[1]волгор'!$B$266</f>
        <v>58.833333333333336</v>
      </c>
      <c r="G8" s="161">
        <v>6</v>
      </c>
      <c r="H8" s="162">
        <f>'[1]волгор'!$C$266</f>
        <v>35.55</v>
      </c>
      <c r="I8" s="163">
        <v>4</v>
      </c>
      <c r="J8" s="164">
        <f>'[1]волгор'!$D$266</f>
        <v>56.08</v>
      </c>
      <c r="K8" s="165">
        <v>6</v>
      </c>
      <c r="L8" s="166">
        <f>'[1]волгор'!$D$93</f>
        <v>72.7</v>
      </c>
      <c r="M8" s="167">
        <v>8</v>
      </c>
      <c r="N8" s="168">
        <f>'[1]волгор'!$D$96</f>
        <v>72.9</v>
      </c>
      <c r="O8" s="169">
        <v>8</v>
      </c>
      <c r="P8" s="170">
        <f>(K8+I8+G8+E8+'[1]деонтология'!H16+'[1]деонтология'!F16)/6</f>
        <v>6.333333333333333</v>
      </c>
      <c r="Q8" s="181">
        <f>'[1]волгор'!$C$16+'[1]волгор'!$C$17</f>
        <v>213</v>
      </c>
      <c r="R8" s="158">
        <f>'[1]волгор'!$E$266</f>
        <v>70.2</v>
      </c>
      <c r="S8" s="172">
        <v>8</v>
      </c>
      <c r="T8" s="160">
        <f>'[1]волгор'!$F$266</f>
        <v>62</v>
      </c>
      <c r="U8" s="161">
        <v>7</v>
      </c>
      <c r="V8" s="162">
        <f>'[1]волгор'!$G$266</f>
        <v>52.6</v>
      </c>
      <c r="W8" s="163">
        <v>6</v>
      </c>
      <c r="X8" s="173">
        <f>'[1]волгор'!$H$266</f>
        <v>65.25</v>
      </c>
      <c r="Y8" s="165">
        <v>7</v>
      </c>
      <c r="Z8" s="166">
        <f>'[1]волгор'!$D$187</f>
        <v>75.6</v>
      </c>
      <c r="AA8" s="174">
        <v>8</v>
      </c>
      <c r="AB8" s="168">
        <f>'[1]волгор'!$D$190</f>
        <v>72.8</v>
      </c>
      <c r="AC8" s="175">
        <v>8</v>
      </c>
      <c r="AD8" s="176">
        <f t="shared" si="0"/>
        <v>7.333333333333333</v>
      </c>
      <c r="AE8" s="177">
        <f t="shared" si="1"/>
        <v>6.833333333333333</v>
      </c>
      <c r="AH8" s="154"/>
      <c r="AI8" s="154"/>
      <c r="AJ8" s="154"/>
      <c r="AK8" s="154"/>
    </row>
    <row r="9" spans="1:31" ht="27.75" thickBot="1">
      <c r="A9" s="178">
        <v>5</v>
      </c>
      <c r="B9" s="179" t="s">
        <v>146</v>
      </c>
      <c r="C9" s="180">
        <f>'[1]вох'!$C$15+'[1]вох'!$C$18</f>
        <v>81</v>
      </c>
      <c r="D9" s="158">
        <f>'[1]вох'!$A$266</f>
        <v>56.78333333333334</v>
      </c>
      <c r="E9" s="159" t="s">
        <v>142</v>
      </c>
      <c r="F9" s="160">
        <f>'[1]вох'!$B$266</f>
        <v>47.25</v>
      </c>
      <c r="G9" s="161">
        <v>5</v>
      </c>
      <c r="H9" s="162">
        <f>'[1]вох'!$C$266</f>
        <v>32.25</v>
      </c>
      <c r="I9" s="163">
        <v>4</v>
      </c>
      <c r="J9" s="164">
        <f>'[1]вох'!$D$266</f>
        <v>50.839999999999996</v>
      </c>
      <c r="K9" s="165">
        <v>6</v>
      </c>
      <c r="L9" s="166">
        <f>'[1]вох'!$D$93</f>
        <v>72.4</v>
      </c>
      <c r="M9" s="167">
        <v>8</v>
      </c>
      <c r="N9" s="168">
        <f>'[1]вох'!$D$96</f>
        <v>69.7</v>
      </c>
      <c r="O9" s="169">
        <v>7</v>
      </c>
      <c r="P9" s="170">
        <f>(K9+I9+G9+E9+'[1]деонтология'!H17+'[1]деонтология'!F17)/6</f>
        <v>6</v>
      </c>
      <c r="Q9" s="181">
        <f>'[1]вох'!$C$16+'[1]вох'!$C$17</f>
        <v>107</v>
      </c>
      <c r="R9" s="158">
        <f>'[1]вох'!$E$266</f>
        <v>84.6</v>
      </c>
      <c r="S9" s="172">
        <v>9</v>
      </c>
      <c r="T9" s="160">
        <f>'[1]вох'!$F$266</f>
        <v>88.2</v>
      </c>
      <c r="U9" s="161">
        <v>9</v>
      </c>
      <c r="V9" s="162">
        <f>'[1]вох'!$G$266</f>
        <v>87.9</v>
      </c>
      <c r="W9" s="163">
        <v>9</v>
      </c>
      <c r="X9" s="173">
        <f>'[1]вох'!$H$266</f>
        <v>81.76666666666667</v>
      </c>
      <c r="Y9" s="165">
        <v>9</v>
      </c>
      <c r="Z9" s="166">
        <f>'[1]вох'!$D$187</f>
        <v>85</v>
      </c>
      <c r="AA9" s="174">
        <v>9</v>
      </c>
      <c r="AB9" s="168">
        <f>'[1]вох'!$D$190</f>
        <v>84.1</v>
      </c>
      <c r="AC9" s="175">
        <v>9</v>
      </c>
      <c r="AD9" s="176">
        <f t="shared" si="0"/>
        <v>9</v>
      </c>
      <c r="AE9" s="177">
        <f t="shared" si="1"/>
        <v>7.5</v>
      </c>
    </row>
    <row r="10" spans="1:31" ht="27.75" thickBot="1">
      <c r="A10" s="178">
        <v>6</v>
      </c>
      <c r="B10" s="179" t="s">
        <v>147</v>
      </c>
      <c r="C10" s="180">
        <f>'[1]гав'!$C$15+'[1]гав'!$C$18</f>
        <v>209</v>
      </c>
      <c r="D10" s="158">
        <f>'[1]гав'!$A$266</f>
        <v>60.18333333333334</v>
      </c>
      <c r="E10" s="159" t="s">
        <v>148</v>
      </c>
      <c r="F10" s="160">
        <f>'[1]гав'!$B$266</f>
        <v>53.550000000000004</v>
      </c>
      <c r="G10" s="161">
        <v>6</v>
      </c>
      <c r="H10" s="162">
        <f>'[1]гав'!$C$266</f>
        <v>58.300000000000004</v>
      </c>
      <c r="I10" s="163">
        <v>6</v>
      </c>
      <c r="J10" s="164">
        <f>'[1]гав'!$D$266</f>
        <v>37.1</v>
      </c>
      <c r="K10" s="165">
        <v>4</v>
      </c>
      <c r="L10" s="166">
        <f>'[1]гав'!$D$93</f>
        <v>62.7</v>
      </c>
      <c r="M10" s="167">
        <v>7</v>
      </c>
      <c r="N10" s="168">
        <f>'[1]гав'!$D$96</f>
        <v>63.3</v>
      </c>
      <c r="O10" s="169">
        <v>7</v>
      </c>
      <c r="P10" s="170">
        <f>(K10+I10+G10+E10+'[1]деонтология'!H18+'[1]деонтология'!F18)/6</f>
        <v>6.166666666666667</v>
      </c>
      <c r="Q10" s="181">
        <f>'[1]гав'!$C$16+'[1]гав'!$C$17</f>
        <v>104</v>
      </c>
      <c r="R10" s="158">
        <f>'[1]гав'!$E$266</f>
        <v>23.1</v>
      </c>
      <c r="S10" s="172">
        <v>3</v>
      </c>
      <c r="T10" s="160">
        <f>'[1]гав'!$F$266</f>
        <v>25</v>
      </c>
      <c r="U10" s="161">
        <v>3</v>
      </c>
      <c r="V10" s="162">
        <f>'[1]гав'!$G$266</f>
        <v>56.7</v>
      </c>
      <c r="W10" s="163">
        <v>6</v>
      </c>
      <c r="X10" s="173">
        <f>'[1]гав'!$H$266</f>
        <v>39.416666666666664</v>
      </c>
      <c r="Y10" s="165">
        <v>4</v>
      </c>
      <c r="Z10" s="166">
        <f>'[1]гав'!$D$187</f>
        <v>34.6</v>
      </c>
      <c r="AA10" s="174">
        <v>4</v>
      </c>
      <c r="AB10" s="168">
        <f>'[1]гав'!$D$190</f>
        <v>34.6</v>
      </c>
      <c r="AC10" s="175">
        <v>4</v>
      </c>
      <c r="AD10" s="176">
        <f t="shared" si="0"/>
        <v>4</v>
      </c>
      <c r="AE10" s="177">
        <f t="shared" si="1"/>
        <v>5.083333333333334</v>
      </c>
    </row>
    <row r="11" spans="1:31" ht="27.75" thickBot="1">
      <c r="A11" s="178">
        <v>7</v>
      </c>
      <c r="B11" s="179" t="s">
        <v>149</v>
      </c>
      <c r="C11" s="180">
        <f>'[1]галич'!$C$15+'[1]галич'!$C$18</f>
        <v>540</v>
      </c>
      <c r="D11" s="158">
        <f>'[1]галич'!$A$266</f>
        <v>47.25</v>
      </c>
      <c r="E11" s="159" t="s">
        <v>150</v>
      </c>
      <c r="F11" s="160">
        <f>'[1]галич'!$B$266</f>
        <v>72.71666666666665</v>
      </c>
      <c r="G11" s="161">
        <v>8</v>
      </c>
      <c r="H11" s="162">
        <f>'[1]галич'!$C$266</f>
        <v>49.8</v>
      </c>
      <c r="I11" s="163">
        <v>6</v>
      </c>
      <c r="J11" s="164">
        <f>'[1]галич'!$D$266</f>
        <v>64.5</v>
      </c>
      <c r="K11" s="165">
        <v>7</v>
      </c>
      <c r="L11" s="166">
        <f>'[1]галич'!$D$93</f>
        <v>78.5</v>
      </c>
      <c r="M11" s="167">
        <v>8</v>
      </c>
      <c r="N11" s="168">
        <f>'[1]галич'!$D$96</f>
        <v>78.5</v>
      </c>
      <c r="O11" s="169">
        <v>8</v>
      </c>
      <c r="P11" s="170">
        <f>(K11+I11+G11+E11+'[1]деонтология'!H19+'[1]деонтология'!F19)/6</f>
        <v>7</v>
      </c>
      <c r="Q11" s="181">
        <f>'[1]галич'!$C$16+'[1]галич'!$C$17</f>
        <v>300</v>
      </c>
      <c r="R11" s="158">
        <f>'[1]галич'!$E$266</f>
        <v>63</v>
      </c>
      <c r="S11" s="172">
        <v>7</v>
      </c>
      <c r="T11" s="160">
        <f>'[1]галич'!$F$266</f>
        <v>83.6</v>
      </c>
      <c r="U11" s="161">
        <v>9</v>
      </c>
      <c r="V11" s="162">
        <f>'[1]галич'!$G$266</f>
        <v>95.7</v>
      </c>
      <c r="W11" s="163">
        <v>10</v>
      </c>
      <c r="X11" s="173">
        <f>'[1]галич'!$H$266</f>
        <v>89.60000000000001</v>
      </c>
      <c r="Y11" s="165">
        <v>10</v>
      </c>
      <c r="Z11" s="166">
        <f>'[1]галич'!$D$187</f>
        <v>78.7</v>
      </c>
      <c r="AA11" s="174">
        <v>8</v>
      </c>
      <c r="AB11" s="168">
        <f>'[1]галич'!$D$190</f>
        <v>78.3</v>
      </c>
      <c r="AC11" s="175">
        <v>8</v>
      </c>
      <c r="AD11" s="176">
        <f t="shared" si="0"/>
        <v>8.666666666666666</v>
      </c>
      <c r="AE11" s="177">
        <f t="shared" si="1"/>
        <v>7.833333333333333</v>
      </c>
    </row>
    <row r="12" spans="1:31" ht="27.75" thickBot="1">
      <c r="A12" s="178">
        <v>8</v>
      </c>
      <c r="B12" s="179" t="s">
        <v>151</v>
      </c>
      <c r="C12" s="180">
        <f>'[1]ГБКостр'!$C$15+'[1]ГБКостр'!$C$18</f>
        <v>884</v>
      </c>
      <c r="D12" s="158">
        <f>'[1]ГБКостр'!$A$266</f>
        <v>40.1</v>
      </c>
      <c r="E12" s="159" t="s">
        <v>150</v>
      </c>
      <c r="F12" s="160">
        <f>'[1]ГБКостр'!$B$266</f>
        <v>48.81666666666666</v>
      </c>
      <c r="G12" s="161">
        <v>5</v>
      </c>
      <c r="H12" s="162">
        <f>'[1]ГБКостр'!$C$266</f>
        <v>37.05</v>
      </c>
      <c r="I12" s="163">
        <v>4</v>
      </c>
      <c r="J12" s="164">
        <f>'[1]ГБКостр'!$D$266</f>
        <v>35.72</v>
      </c>
      <c r="K12" s="165">
        <v>4</v>
      </c>
      <c r="L12" s="166">
        <f>'[1]ГБКостр'!$D$93</f>
        <v>56.6</v>
      </c>
      <c r="M12" s="167">
        <v>6</v>
      </c>
      <c r="N12" s="168">
        <f>'[1]ГБКостр'!$D$96</f>
        <v>53.6</v>
      </c>
      <c r="O12" s="169">
        <v>6</v>
      </c>
      <c r="P12" s="170">
        <f>(K12+I12+G12+E12+'[1]деонтология'!H20+'[1]деонтология'!F20)/6</f>
        <v>5</v>
      </c>
      <c r="Q12" s="181">
        <f>'[1]ГБКостр'!$C$16+'[1]ГБКостр'!$C$17</f>
        <v>150</v>
      </c>
      <c r="R12" s="158">
        <f>'[1]ГБКостр'!$E$266</f>
        <v>75.65</v>
      </c>
      <c r="S12" s="172">
        <v>8</v>
      </c>
      <c r="T12" s="160">
        <f>'[1]ГБКостр'!$F$266</f>
        <v>47.7</v>
      </c>
      <c r="U12" s="161">
        <v>5</v>
      </c>
      <c r="V12" s="162">
        <f>'[1]ГБКостр'!$G$266</f>
        <v>46.7</v>
      </c>
      <c r="W12" s="163">
        <v>5</v>
      </c>
      <c r="X12" s="173">
        <f>'[1]ГБКостр'!$H$266</f>
        <v>51.01666666666666</v>
      </c>
      <c r="Y12" s="165">
        <v>6</v>
      </c>
      <c r="Z12" s="166">
        <f>'[1]ГБКостр'!$D$187</f>
        <v>88.7</v>
      </c>
      <c r="AA12" s="174">
        <v>9</v>
      </c>
      <c r="AB12" s="168">
        <f>'[1]ГБКостр'!$D$190</f>
        <v>84</v>
      </c>
      <c r="AC12" s="175">
        <v>9</v>
      </c>
      <c r="AD12" s="176">
        <f t="shared" si="0"/>
        <v>7</v>
      </c>
      <c r="AE12" s="177">
        <f t="shared" si="1"/>
        <v>6</v>
      </c>
    </row>
    <row r="13" spans="1:31" ht="27.75" thickBot="1">
      <c r="A13" s="178">
        <v>9</v>
      </c>
      <c r="B13" s="179" t="s">
        <v>152</v>
      </c>
      <c r="C13" s="180">
        <f>'[1]ГПВ4'!$C$15+'[1]ГПВ4'!$C$18</f>
        <v>717</v>
      </c>
      <c r="D13" s="158">
        <f>'[1]ГПВ4'!$A$266</f>
        <v>53.01666666666667</v>
      </c>
      <c r="E13" s="159" t="s">
        <v>142</v>
      </c>
      <c r="F13" s="160">
        <f>'[1]ГПВ4'!$B$266</f>
        <v>49.583333333333336</v>
      </c>
      <c r="G13" s="161">
        <v>6</v>
      </c>
      <c r="H13" s="162">
        <f>'[1]ГПВ4'!$C$266</f>
        <v>44.7</v>
      </c>
      <c r="I13" s="163">
        <v>5</v>
      </c>
      <c r="J13" s="164">
        <f>'[1]ГПВ4'!$D$266</f>
        <v>54.05999999999999</v>
      </c>
      <c r="K13" s="165">
        <v>6</v>
      </c>
      <c r="L13" s="166">
        <f>'[1]ГПВ4'!$D$93</f>
        <v>60.3</v>
      </c>
      <c r="M13" s="167">
        <v>7</v>
      </c>
      <c r="N13" s="168">
        <f>'[1]ГПВ4'!$D$96</f>
        <v>74.4</v>
      </c>
      <c r="O13" s="169">
        <v>8</v>
      </c>
      <c r="P13" s="170">
        <f>(K13+I13+G13+E13+'[1]деонтология'!H21+'[1]деонтология'!F21)/6</f>
        <v>6.333333333333333</v>
      </c>
      <c r="Q13" s="181">
        <f>'[1]ГПВ4'!$C$16+'[1]ГПВ4'!$C$17</f>
        <v>48</v>
      </c>
      <c r="R13" s="158">
        <f>'[1]ГПВ4'!$E$266</f>
        <v>86.44999999999999</v>
      </c>
      <c r="S13" s="172">
        <v>9</v>
      </c>
      <c r="T13" s="160" t="str">
        <f>'[1]ГПВ4'!$F$266</f>
        <v>-</v>
      </c>
      <c r="U13" s="161" t="s">
        <v>5</v>
      </c>
      <c r="V13" s="162">
        <f>'[1]ГПВ4'!$G$266</f>
        <v>18.8</v>
      </c>
      <c r="W13" s="163">
        <v>2</v>
      </c>
      <c r="X13" s="173">
        <f>'[1]ГПВ4'!$H$266</f>
        <v>42.36666666666667</v>
      </c>
      <c r="Y13" s="165">
        <v>5</v>
      </c>
      <c r="Z13" s="166">
        <f>'[1]ГПВ4'!$D$187</f>
        <v>91.7</v>
      </c>
      <c r="AA13" s="174">
        <v>10</v>
      </c>
      <c r="AB13" s="168">
        <f>'[1]ГПВ4'!$D$190</f>
        <v>89.6</v>
      </c>
      <c r="AC13" s="175">
        <v>10</v>
      </c>
      <c r="AD13" s="176">
        <f>(S13+W13+Y13+AA13+AC13)/5</f>
        <v>7.2</v>
      </c>
      <c r="AE13" s="177">
        <f t="shared" si="1"/>
        <v>6.766666666666667</v>
      </c>
    </row>
    <row r="14" spans="1:31" ht="27.75" thickBot="1">
      <c r="A14" s="178">
        <v>10</v>
      </c>
      <c r="B14" s="179" t="s">
        <v>153</v>
      </c>
      <c r="C14" s="180">
        <f>'[1]кадый'!$C$15+'[1]кадый'!$C$18</f>
        <v>178</v>
      </c>
      <c r="D14" s="158">
        <f>'[1]кадый'!$A$266</f>
        <v>82.26666666666667</v>
      </c>
      <c r="E14" s="159" t="s">
        <v>140</v>
      </c>
      <c r="F14" s="160">
        <f>'[1]кадый'!$B$266</f>
        <v>76.26666666666667</v>
      </c>
      <c r="G14" s="161">
        <v>8</v>
      </c>
      <c r="H14" s="162">
        <f>'[1]кадый'!$C$266</f>
        <v>81.55000000000001</v>
      </c>
      <c r="I14" s="163">
        <v>9</v>
      </c>
      <c r="J14" s="164">
        <f>'[1]кадый'!$D$266</f>
        <v>70.76000000000002</v>
      </c>
      <c r="K14" s="165">
        <v>8</v>
      </c>
      <c r="L14" s="166">
        <f>'[1]кадый'!$D$93</f>
        <v>88.2</v>
      </c>
      <c r="M14" s="167">
        <v>9</v>
      </c>
      <c r="N14" s="168">
        <f>'[1]кадый'!$D$96</f>
        <v>95</v>
      </c>
      <c r="O14" s="169">
        <v>10</v>
      </c>
      <c r="P14" s="170">
        <f>(K14+I14+G14+E14+'[1]деонтология'!H22+'[1]деонтология'!F22)/6</f>
        <v>8.833333333333334</v>
      </c>
      <c r="Q14" s="181">
        <f>'[1]кадый'!$C$16+'[1]кадый'!$C$17</f>
        <v>139</v>
      </c>
      <c r="R14" s="158">
        <f>'[1]кадый'!$E$266</f>
        <v>96.75</v>
      </c>
      <c r="S14" s="172">
        <v>10</v>
      </c>
      <c r="T14" s="160">
        <f>'[1]кадый'!$F$266</f>
        <v>86.7</v>
      </c>
      <c r="U14" s="161">
        <v>9</v>
      </c>
      <c r="V14" s="162">
        <f>'[1]кадый'!$G$266</f>
        <v>86.3</v>
      </c>
      <c r="W14" s="163">
        <v>9</v>
      </c>
      <c r="X14" s="173">
        <f>'[1]кадый'!$H$266</f>
        <v>79.6</v>
      </c>
      <c r="Y14" s="165">
        <v>9</v>
      </c>
      <c r="Z14" s="166">
        <f>'[1]кадый'!$D$187</f>
        <v>93.5</v>
      </c>
      <c r="AA14" s="174">
        <v>10</v>
      </c>
      <c r="AB14" s="168">
        <f>'[1]кадый'!$D$190</f>
        <v>96.4</v>
      </c>
      <c r="AC14" s="175">
        <v>10</v>
      </c>
      <c r="AD14" s="176">
        <f t="shared" si="0"/>
        <v>9.5</v>
      </c>
      <c r="AE14" s="177">
        <f t="shared" si="1"/>
        <v>9.166666666666668</v>
      </c>
    </row>
    <row r="15" spans="1:31" ht="27.75" thickBot="1">
      <c r="A15" s="178">
        <v>11</v>
      </c>
      <c r="B15" s="179" t="s">
        <v>154</v>
      </c>
      <c r="C15" s="180">
        <f>'[1]колог'!$C$15+'[1]колог'!$C$18</f>
        <v>837</v>
      </c>
      <c r="D15" s="158">
        <f>'[1]колог'!$A$266</f>
        <v>28.349999999999998</v>
      </c>
      <c r="E15" s="159" t="s">
        <v>155</v>
      </c>
      <c r="F15" s="160">
        <f>'[1]колог'!$B$266</f>
        <v>52.08333333333334</v>
      </c>
      <c r="G15" s="161">
        <v>6</v>
      </c>
      <c r="H15" s="162">
        <f>'[1]колог'!$C$266</f>
        <v>18.7</v>
      </c>
      <c r="I15" s="163">
        <v>2</v>
      </c>
      <c r="J15" s="164">
        <f>'[1]колог'!$D$266</f>
        <v>25.2</v>
      </c>
      <c r="K15" s="165">
        <v>3</v>
      </c>
      <c r="L15" s="166">
        <f>'[1]колог'!$D$93</f>
        <v>80.3</v>
      </c>
      <c r="M15" s="167">
        <v>9</v>
      </c>
      <c r="N15" s="168">
        <f>'[1]колог'!$D$96</f>
        <v>81.4</v>
      </c>
      <c r="O15" s="169">
        <v>9</v>
      </c>
      <c r="P15" s="170">
        <f>(K15+I15+G15+E15+'[1]деонтология'!H23+'[1]деонтология'!F23)/6</f>
        <v>5.333333333333333</v>
      </c>
      <c r="Q15" s="181">
        <f>'[1]колог'!$C$16+'[1]колог'!$C$17</f>
        <v>41</v>
      </c>
      <c r="R15" s="158">
        <f>'[1]колог'!$E$266</f>
        <v>80.5</v>
      </c>
      <c r="S15" s="172">
        <v>9</v>
      </c>
      <c r="T15" s="160">
        <f>'[1]колог'!$F$266</f>
        <v>74.2</v>
      </c>
      <c r="U15" s="161">
        <v>8</v>
      </c>
      <c r="V15" s="162">
        <f>'[1]колог'!$G$266</f>
        <v>63.4</v>
      </c>
      <c r="W15" s="163">
        <v>7</v>
      </c>
      <c r="X15" s="173">
        <f>'[1]колог'!$H$266</f>
        <v>53.26666666666667</v>
      </c>
      <c r="Y15" s="165">
        <v>6</v>
      </c>
      <c r="Z15" s="166">
        <f>'[1]колог'!$D$187</f>
        <v>90.2</v>
      </c>
      <c r="AA15" s="174">
        <v>10</v>
      </c>
      <c r="AB15" s="168">
        <f>'[1]колог'!$D$190</f>
        <v>90.2</v>
      </c>
      <c r="AC15" s="175">
        <v>10</v>
      </c>
      <c r="AD15" s="176">
        <f t="shared" si="0"/>
        <v>8.333333333333334</v>
      </c>
      <c r="AE15" s="177">
        <f t="shared" si="1"/>
        <v>6.833333333333334</v>
      </c>
    </row>
    <row r="16" spans="1:31" ht="27.75" thickBot="1">
      <c r="A16" s="178">
        <v>12</v>
      </c>
      <c r="B16" s="179" t="s">
        <v>156</v>
      </c>
      <c r="C16" s="180">
        <f>'[1]КОДБ'!$C$15+'[1]КОДБ'!$C$18</f>
        <v>141</v>
      </c>
      <c r="D16" s="158">
        <f>'[1]КОДБ'!$A$266</f>
        <v>66.25999999999999</v>
      </c>
      <c r="E16" s="159" t="s">
        <v>148</v>
      </c>
      <c r="F16" s="160">
        <f>'[1]КОДБ'!$B$266</f>
        <v>84.375</v>
      </c>
      <c r="G16" s="161">
        <v>9</v>
      </c>
      <c r="H16" s="162">
        <f>'[1]КОДБ'!$C$266</f>
        <v>85.1</v>
      </c>
      <c r="I16" s="163">
        <v>9</v>
      </c>
      <c r="J16" s="164">
        <f>'[1]КОДБ'!$D$266</f>
        <v>50.525</v>
      </c>
      <c r="K16" s="165">
        <v>6</v>
      </c>
      <c r="L16" s="166">
        <f>'[1]КОДБ'!$D$93</f>
        <v>87.2</v>
      </c>
      <c r="M16" s="167">
        <v>9</v>
      </c>
      <c r="N16" s="168">
        <f>'[1]КОДБ'!$D$96</f>
        <v>84.4</v>
      </c>
      <c r="O16" s="169">
        <v>9</v>
      </c>
      <c r="P16" s="170">
        <f>(K16+I16+G16+E16+'[1]деонтология'!H24+'[1]деонтология'!F24)/6</f>
        <v>8.166666666666666</v>
      </c>
      <c r="Q16" s="181">
        <f>'[1]КОДБ'!$C$16+'[1]КОДБ'!$C$17</f>
        <v>83</v>
      </c>
      <c r="R16" s="158">
        <f>'[1]КОДБ'!$E$266</f>
        <v>86.15</v>
      </c>
      <c r="S16" s="172">
        <v>9</v>
      </c>
      <c r="T16" s="160">
        <f>'[1]КОДБ'!$F$266</f>
        <v>81.9</v>
      </c>
      <c r="U16" s="161">
        <v>9</v>
      </c>
      <c r="V16" s="162">
        <f>'[1]КОДБ'!$G$266</f>
        <v>96.4</v>
      </c>
      <c r="W16" s="163">
        <v>10</v>
      </c>
      <c r="X16" s="173">
        <f>'[1]КОДБ'!$H$266</f>
        <v>87.35000000000001</v>
      </c>
      <c r="Y16" s="165">
        <v>9</v>
      </c>
      <c r="Z16" s="166">
        <f>'[1]КОДБ'!$D$187</f>
        <v>100</v>
      </c>
      <c r="AA16" s="174">
        <v>10</v>
      </c>
      <c r="AB16" s="168">
        <f>'[1]КОДБ'!$D$190</f>
        <v>96.4</v>
      </c>
      <c r="AC16" s="175">
        <v>10</v>
      </c>
      <c r="AD16" s="176">
        <f t="shared" si="0"/>
        <v>9.5</v>
      </c>
      <c r="AE16" s="177">
        <f t="shared" si="1"/>
        <v>8.833333333333332</v>
      </c>
    </row>
    <row r="17" spans="1:31" ht="27.75" thickBot="1">
      <c r="A17" s="178">
        <v>13</v>
      </c>
      <c r="B17" s="179" t="s">
        <v>157</v>
      </c>
      <c r="C17" s="180">
        <f>'[1]КОКБ'!$C$15+'[1]КОКБ'!$C$18</f>
        <v>15</v>
      </c>
      <c r="D17" s="158">
        <f>'[1]КОКБ'!$A$266</f>
        <v>70.43333333333334</v>
      </c>
      <c r="E17" s="159" t="s">
        <v>158</v>
      </c>
      <c r="F17" s="160">
        <f>'[1]КОКБ'!$B$266</f>
        <v>90.14999999999999</v>
      </c>
      <c r="G17" s="161">
        <v>10</v>
      </c>
      <c r="H17" s="162">
        <f>'[1]КОКБ'!$C$266</f>
        <v>70.45</v>
      </c>
      <c r="I17" s="163">
        <v>8</v>
      </c>
      <c r="J17" s="164">
        <f>'[1]КОКБ'!$D$266</f>
        <v>75.44000000000001</v>
      </c>
      <c r="K17" s="165">
        <v>8</v>
      </c>
      <c r="L17" s="166">
        <f>'[1]КОКБ'!$D$93</f>
        <v>90.9</v>
      </c>
      <c r="M17" s="167">
        <v>10</v>
      </c>
      <c r="N17" s="168">
        <f>'[1]КОКБ'!$D$96</f>
        <v>90.9</v>
      </c>
      <c r="O17" s="169">
        <v>10</v>
      </c>
      <c r="P17" s="170">
        <f>(K17+I17+G17+E17+'[1]деонтология'!H25+'[1]деонтология'!F25)/6</f>
        <v>9</v>
      </c>
      <c r="Q17" s="181">
        <f>'[1]КОКБ'!$C$16+'[1]КОКБ'!$C$17</f>
        <v>143</v>
      </c>
      <c r="R17" s="158">
        <f>'[1]КОКБ'!$E$266</f>
        <v>88.44999999999999</v>
      </c>
      <c r="S17" s="172">
        <v>9</v>
      </c>
      <c r="T17" s="160">
        <f>'[1]КОКБ'!$F$266</f>
        <v>73.8</v>
      </c>
      <c r="U17" s="161">
        <v>8</v>
      </c>
      <c r="V17" s="162">
        <f>'[1]КОКБ'!$G$266</f>
        <v>35.7</v>
      </c>
      <c r="W17" s="163">
        <v>4</v>
      </c>
      <c r="X17" s="173">
        <f>'[1]КОКБ'!$H$266</f>
        <v>48.15</v>
      </c>
      <c r="Y17" s="165">
        <v>5</v>
      </c>
      <c r="Z17" s="166">
        <f>'[1]КОКБ'!$D$187</f>
        <v>58</v>
      </c>
      <c r="AA17" s="174">
        <v>6</v>
      </c>
      <c r="AB17" s="168">
        <f>'[1]КОКБ'!$D$190</f>
        <v>59.4</v>
      </c>
      <c r="AC17" s="175">
        <v>6</v>
      </c>
      <c r="AD17" s="176">
        <f t="shared" si="0"/>
        <v>6.333333333333333</v>
      </c>
      <c r="AE17" s="177">
        <f t="shared" si="1"/>
        <v>7.666666666666666</v>
      </c>
    </row>
    <row r="18" spans="1:31" ht="27.75" thickBot="1">
      <c r="A18" s="178">
        <v>14</v>
      </c>
      <c r="B18" s="179" t="s">
        <v>159</v>
      </c>
      <c r="C18" s="180">
        <f>'[1]стоматобл'!$C$15+'[1]стоматобл'!$C$18</f>
        <v>271</v>
      </c>
      <c r="D18" s="158">
        <f>'[1]стоматобл'!$A$266</f>
        <v>65.70000000000002</v>
      </c>
      <c r="E18" s="159" t="s">
        <v>148</v>
      </c>
      <c r="F18" s="160">
        <f>'[1]стоматобл'!$B$266</f>
        <v>71.125</v>
      </c>
      <c r="G18" s="161">
        <v>8</v>
      </c>
      <c r="H18" s="162">
        <f>'[1]стоматобл'!$C$266</f>
        <v>69.4</v>
      </c>
      <c r="I18" s="163">
        <v>7</v>
      </c>
      <c r="J18" s="164">
        <f>'[1]стоматобл'!$D$266</f>
        <v>73.15</v>
      </c>
      <c r="K18" s="165">
        <v>8</v>
      </c>
      <c r="L18" s="166">
        <f>'[1]стоматобл'!$D$93</f>
        <v>85.6</v>
      </c>
      <c r="M18" s="167">
        <v>9</v>
      </c>
      <c r="N18" s="168">
        <f>'[1]стоматобл'!$D$96</f>
        <v>64.9</v>
      </c>
      <c r="O18" s="169">
        <v>7</v>
      </c>
      <c r="P18" s="170">
        <f>(K18+I18+G18+E18+'[1]деонтология'!H26+'[1]деонтология'!F26)/6</f>
        <v>7.666666666666667</v>
      </c>
      <c r="Q18" s="181">
        <f>'[1]стоматобл'!$C$16+'[1]стоматобл'!$C$17</f>
        <v>0</v>
      </c>
      <c r="R18" s="158" t="str">
        <f>'[1]стоматобл'!$E$266</f>
        <v>-</v>
      </c>
      <c r="S18" s="172" t="s">
        <v>5</v>
      </c>
      <c r="T18" s="160" t="str">
        <f>'[1]стоматобл'!$F$266</f>
        <v>-</v>
      </c>
      <c r="U18" s="161" t="s">
        <v>5</v>
      </c>
      <c r="V18" s="162" t="str">
        <f>'[1]стоматобл'!$G$266</f>
        <v>-</v>
      </c>
      <c r="W18" s="163" t="s">
        <v>5</v>
      </c>
      <c r="X18" s="173" t="str">
        <f>'[1]стоматобл'!$H$266</f>
        <v>-</v>
      </c>
      <c r="Y18" s="165" t="s">
        <v>5</v>
      </c>
      <c r="Z18" s="166" t="s">
        <v>5</v>
      </c>
      <c r="AA18" s="174" t="s">
        <v>5</v>
      </c>
      <c r="AB18" s="168" t="s">
        <v>5</v>
      </c>
      <c r="AC18" s="175" t="s">
        <v>5</v>
      </c>
      <c r="AD18" s="176" t="s">
        <v>5</v>
      </c>
      <c r="AE18" s="177">
        <f>P18</f>
        <v>7.666666666666667</v>
      </c>
    </row>
    <row r="19" spans="1:31" ht="27.75" thickBot="1">
      <c r="A19" s="178">
        <v>15</v>
      </c>
      <c r="B19" s="179" t="s">
        <v>160</v>
      </c>
      <c r="C19" s="180">
        <f>'[1]кар'!$C$15+'[1]кар'!$C$18</f>
        <v>6</v>
      </c>
      <c r="D19" s="158">
        <f>'[1]кар'!$A$266</f>
        <v>49.980000000000004</v>
      </c>
      <c r="E19" s="159" t="s">
        <v>142</v>
      </c>
      <c r="F19" s="160">
        <f>'[1]кар'!$B$266</f>
        <v>100</v>
      </c>
      <c r="G19" s="161">
        <v>10</v>
      </c>
      <c r="H19" s="162">
        <f>'[1]кар'!$C$266</f>
        <v>50</v>
      </c>
      <c r="I19" s="163">
        <v>6</v>
      </c>
      <c r="J19" s="164">
        <f>'[1]кар'!$D$266</f>
        <v>83.35</v>
      </c>
      <c r="K19" s="165">
        <v>8</v>
      </c>
      <c r="L19" s="166">
        <f>'[1]кар'!$D$93</f>
        <v>100</v>
      </c>
      <c r="M19" s="167">
        <v>10</v>
      </c>
      <c r="N19" s="168">
        <f>'[1]кар'!$D$96</f>
        <v>100</v>
      </c>
      <c r="O19" s="169">
        <v>10</v>
      </c>
      <c r="P19" s="170">
        <f>(K19+I19+G19+E19+'[1]деонтология'!H27+'[1]деонтология'!F27)/6</f>
        <v>8.333333333333334</v>
      </c>
      <c r="Q19" s="181">
        <f>'[1]кар'!$C$16+'[1]кар'!$C$17</f>
        <v>19</v>
      </c>
      <c r="R19" s="158">
        <f>'[1]кар'!$E$266</f>
        <v>44.7</v>
      </c>
      <c r="S19" s="172">
        <v>5</v>
      </c>
      <c r="T19" s="160">
        <f>'[1]кар'!$F$266</f>
        <v>42.1</v>
      </c>
      <c r="U19" s="161">
        <v>5</v>
      </c>
      <c r="V19" s="162">
        <f>'[1]кар'!$G$266</f>
        <v>52.6</v>
      </c>
      <c r="W19" s="163">
        <v>6</v>
      </c>
      <c r="X19" s="173">
        <f>'[1]кар'!$H$266</f>
        <v>64.93333333333332</v>
      </c>
      <c r="Y19" s="165">
        <v>7</v>
      </c>
      <c r="Z19" s="166">
        <f>'[1]кар'!$D$187</f>
        <v>100</v>
      </c>
      <c r="AA19" s="174">
        <v>10</v>
      </c>
      <c r="AB19" s="168">
        <f>'[1]кар'!$D$190</f>
        <v>94.7</v>
      </c>
      <c r="AC19" s="175">
        <v>10</v>
      </c>
      <c r="AD19" s="176">
        <f t="shared" si="0"/>
        <v>7.166666666666667</v>
      </c>
      <c r="AE19" s="177">
        <f t="shared" si="1"/>
        <v>7.75</v>
      </c>
    </row>
    <row r="20" spans="1:31" ht="27.75" thickBot="1">
      <c r="A20" s="178">
        <v>16</v>
      </c>
      <c r="B20" s="179" t="s">
        <v>161</v>
      </c>
      <c r="C20" s="180">
        <f>'[1]ВОВ'!$C$15+'[1]ВОВ'!$C$18</f>
        <v>23</v>
      </c>
      <c r="D20" s="158">
        <f>'[1]ВОВ'!$A$266</f>
        <v>95.66</v>
      </c>
      <c r="E20" s="159" t="s">
        <v>162</v>
      </c>
      <c r="F20" s="160">
        <f>'[1]ВОВ'!$B$266</f>
        <v>100</v>
      </c>
      <c r="G20" s="161">
        <v>10</v>
      </c>
      <c r="H20" s="162">
        <f>'[1]ВОВ'!$C$266</f>
        <v>91.3</v>
      </c>
      <c r="I20" s="163">
        <v>10</v>
      </c>
      <c r="J20" s="164">
        <f>'[1]ВОВ'!$D$266</f>
        <v>67.4</v>
      </c>
      <c r="K20" s="165">
        <v>7</v>
      </c>
      <c r="L20" s="166">
        <f>'[1]ВОВ'!$D$93</f>
        <v>100</v>
      </c>
      <c r="M20" s="167">
        <v>10</v>
      </c>
      <c r="N20" s="168">
        <f>'[1]ВОВ'!$D$96</f>
        <v>100</v>
      </c>
      <c r="O20" s="169">
        <v>10</v>
      </c>
      <c r="P20" s="170">
        <f>(K20+I20+G20+E20+'[1]деонтология'!H28+'[1]деонтология'!F28)/6</f>
        <v>9.5</v>
      </c>
      <c r="Q20" s="181">
        <f>'[1]ВОВ'!$C$16+'[1]ВОВ'!$C$17</f>
        <v>25</v>
      </c>
      <c r="R20" s="158">
        <f>'[1]ВОВ'!$E$266</f>
        <v>96</v>
      </c>
      <c r="S20" s="172">
        <v>10</v>
      </c>
      <c r="T20" s="160">
        <f>'[1]ВОВ'!$F$266</f>
        <v>48</v>
      </c>
      <c r="U20" s="161">
        <v>5</v>
      </c>
      <c r="V20" s="162">
        <f>'[1]ВОВ'!$G$266</f>
        <v>44</v>
      </c>
      <c r="W20" s="163">
        <v>5</v>
      </c>
      <c r="X20" s="173">
        <f>'[1]ВОВ'!$H$266</f>
        <v>56</v>
      </c>
      <c r="Y20" s="165">
        <v>6</v>
      </c>
      <c r="Z20" s="166">
        <f>'[1]ВОВ'!$D$187</f>
        <v>92</v>
      </c>
      <c r="AA20" s="174">
        <v>10</v>
      </c>
      <c r="AB20" s="168">
        <f>'[1]ВОВ'!$D$190</f>
        <v>100</v>
      </c>
      <c r="AC20" s="175">
        <v>10</v>
      </c>
      <c r="AD20" s="176">
        <f t="shared" si="0"/>
        <v>7.666666666666667</v>
      </c>
      <c r="AE20" s="177">
        <f t="shared" si="1"/>
        <v>8.583333333333334</v>
      </c>
    </row>
    <row r="21" spans="1:31" ht="27.75" thickBot="1">
      <c r="A21" s="178">
        <v>17</v>
      </c>
      <c r="B21" s="179" t="s">
        <v>163</v>
      </c>
      <c r="C21" s="180">
        <f>'[1]онко'!$C$15+'[1]онко'!$C$18</f>
        <v>137</v>
      </c>
      <c r="D21" s="158">
        <f>'[1]онко'!$A$266</f>
        <v>59.56666666666666</v>
      </c>
      <c r="E21" s="159" t="s">
        <v>148</v>
      </c>
      <c r="F21" s="160">
        <f>'[1]онко'!$B$266</f>
        <v>62.26666666666667</v>
      </c>
      <c r="G21" s="161">
        <v>7</v>
      </c>
      <c r="H21" s="162">
        <f>'[1]онко'!$C$266</f>
        <v>30.5</v>
      </c>
      <c r="I21" s="163">
        <v>4</v>
      </c>
      <c r="J21" s="164">
        <f>'[1]онко'!$D$266</f>
        <v>47.5</v>
      </c>
      <c r="K21" s="165">
        <v>5</v>
      </c>
      <c r="L21" s="166">
        <f>'[1]онко'!$D$93</f>
        <v>97.8</v>
      </c>
      <c r="M21" s="167">
        <v>10</v>
      </c>
      <c r="N21" s="168">
        <f>'[1]онко'!$D$96</f>
        <v>96.3</v>
      </c>
      <c r="O21" s="169">
        <v>10</v>
      </c>
      <c r="P21" s="170">
        <f>(K21+I21+G21+E21+'[1]деонтология'!H29+'[1]деонтология'!F29)/6</f>
        <v>7.166666666666667</v>
      </c>
      <c r="Q21" s="181">
        <f>'[1]онко'!$C$16+'[1]онко'!$C$17</f>
        <v>114</v>
      </c>
      <c r="R21" s="158">
        <f>'[1]онко'!$E$266</f>
        <v>80.25</v>
      </c>
      <c r="S21" s="172">
        <v>9</v>
      </c>
      <c r="T21" s="160">
        <f>'[1]онко'!$F$266</f>
        <v>86</v>
      </c>
      <c r="U21" s="161">
        <v>9</v>
      </c>
      <c r="V21" s="162">
        <f>'[1]онко'!$G$266</f>
        <v>57</v>
      </c>
      <c r="W21" s="163">
        <v>6</v>
      </c>
      <c r="X21" s="173">
        <f>'[1]онко'!$H$266</f>
        <v>67.96666666666665</v>
      </c>
      <c r="Y21" s="165">
        <v>7</v>
      </c>
      <c r="Z21" s="166">
        <f>'[1]онко'!$D$187</f>
        <v>98.2</v>
      </c>
      <c r="AA21" s="174">
        <v>10</v>
      </c>
      <c r="AB21" s="168">
        <f>'[1]онко'!$D$190</f>
        <v>100</v>
      </c>
      <c r="AC21" s="175">
        <v>10</v>
      </c>
      <c r="AD21" s="176">
        <f t="shared" si="0"/>
        <v>8.5</v>
      </c>
      <c r="AE21" s="177">
        <f t="shared" si="1"/>
        <v>7.833333333333334</v>
      </c>
    </row>
    <row r="22" spans="1:31" ht="27.75" thickBot="1">
      <c r="A22" s="178">
        <v>18</v>
      </c>
      <c r="B22" s="179" t="s">
        <v>164</v>
      </c>
      <c r="C22" s="180">
        <f>'[1]кожн'!$C$15+'[1]кожн'!$C$18</f>
        <v>54</v>
      </c>
      <c r="D22" s="158">
        <f>'[1]кожн'!$A$266</f>
        <v>72.44</v>
      </c>
      <c r="E22" s="159" t="s">
        <v>158</v>
      </c>
      <c r="F22" s="160">
        <f>'[1]кожн'!$B$266</f>
        <v>82.07499999999999</v>
      </c>
      <c r="G22" s="161">
        <v>9</v>
      </c>
      <c r="H22" s="162">
        <f>'[1]кожн'!$C$266</f>
        <v>75.5</v>
      </c>
      <c r="I22" s="163">
        <v>8</v>
      </c>
      <c r="J22" s="164">
        <f>'[1]кожн'!$D$266</f>
        <v>68.375</v>
      </c>
      <c r="K22" s="165">
        <v>7</v>
      </c>
      <c r="L22" s="166">
        <f>'[1]кожн'!$D$93</f>
        <v>86.8</v>
      </c>
      <c r="M22" s="167">
        <v>9</v>
      </c>
      <c r="N22" s="168">
        <f>'[1]кожн'!$D$96</f>
        <v>86.8</v>
      </c>
      <c r="O22" s="169">
        <v>9</v>
      </c>
      <c r="P22" s="170">
        <f>(K22+I22+G22+E22+'[1]деонтология'!H30+'[1]деонтология'!F30)/6</f>
        <v>8.333333333333334</v>
      </c>
      <c r="Q22" s="181">
        <f>'[1]кожн'!$C$16+'[1]кожн'!$C$17</f>
        <v>34</v>
      </c>
      <c r="R22" s="158">
        <f>'[1]кожн'!$E$266</f>
        <v>88.25</v>
      </c>
      <c r="S22" s="172">
        <v>9</v>
      </c>
      <c r="T22" s="160">
        <f>'[1]кожн'!$F$266</f>
        <v>75</v>
      </c>
      <c r="U22" s="161">
        <v>8</v>
      </c>
      <c r="V22" s="162">
        <f>'[1]кожн'!$G$266</f>
        <v>64.7</v>
      </c>
      <c r="W22" s="163">
        <v>7</v>
      </c>
      <c r="X22" s="173">
        <f>'[1]кожн'!$H$266</f>
        <v>66.2</v>
      </c>
      <c r="Y22" s="165">
        <v>7</v>
      </c>
      <c r="Z22" s="166">
        <f>'[1]кожн'!$D$187</f>
        <v>91.2</v>
      </c>
      <c r="AA22" s="174">
        <v>10</v>
      </c>
      <c r="AB22" s="168">
        <f>'[1]кожн'!$D$190</f>
        <v>91.2</v>
      </c>
      <c r="AC22" s="175">
        <v>10</v>
      </c>
      <c r="AD22" s="176">
        <f t="shared" si="0"/>
        <v>8.5</v>
      </c>
      <c r="AE22" s="177">
        <f t="shared" si="1"/>
        <v>8.416666666666668</v>
      </c>
    </row>
    <row r="23" spans="1:31" ht="27.75" thickBot="1">
      <c r="A23" s="178">
        <v>19</v>
      </c>
      <c r="B23" s="179" t="s">
        <v>165</v>
      </c>
      <c r="C23" s="180">
        <f>'[1]крас'!$C$15+'[1]крас'!$C$18</f>
        <v>97</v>
      </c>
      <c r="D23" s="158">
        <f>'[1]крас'!$A$266</f>
        <v>82.3</v>
      </c>
      <c r="E23" s="159" t="s">
        <v>140</v>
      </c>
      <c r="F23" s="160">
        <f>'[1]крас'!$B$266</f>
        <v>89.36666666666666</v>
      </c>
      <c r="G23" s="161">
        <v>9</v>
      </c>
      <c r="H23" s="162">
        <f>'[1]крас'!$C$266</f>
        <v>79.69999999999999</v>
      </c>
      <c r="I23" s="163">
        <v>9</v>
      </c>
      <c r="J23" s="164">
        <f>'[1]крас'!$D$266</f>
        <v>81.22</v>
      </c>
      <c r="K23" s="165">
        <v>9</v>
      </c>
      <c r="L23" s="166">
        <f>'[1]крас'!$D$93</f>
        <v>91.4</v>
      </c>
      <c r="M23" s="167">
        <v>10</v>
      </c>
      <c r="N23" s="168">
        <f>'[1]крас'!$D$96</f>
        <v>100</v>
      </c>
      <c r="O23" s="169">
        <v>10</v>
      </c>
      <c r="P23" s="170">
        <f>(K23+I23+G23+E23+'[1]деонтология'!H31+'[1]деонтология'!F31)/6</f>
        <v>9.333333333333334</v>
      </c>
      <c r="Q23" s="181">
        <f>'[1]крас'!$C$16+'[1]крас'!$C$17</f>
        <v>37</v>
      </c>
      <c r="R23" s="158">
        <f>'[1]крас'!$E$266</f>
        <v>87.85</v>
      </c>
      <c r="S23" s="172">
        <v>9</v>
      </c>
      <c r="T23" s="160">
        <f>'[1]крас'!$F$266</f>
        <v>55.6</v>
      </c>
      <c r="U23" s="161">
        <v>6</v>
      </c>
      <c r="V23" s="162">
        <f>'[1]крас'!$G$266</f>
        <v>45.9</v>
      </c>
      <c r="W23" s="163">
        <v>5</v>
      </c>
      <c r="X23" s="173">
        <f>'[1]крас'!$H$266</f>
        <v>89.65000000000002</v>
      </c>
      <c r="Y23" s="165">
        <v>10</v>
      </c>
      <c r="Z23" s="166">
        <f>'[1]крас'!$D$187</f>
        <v>89.2</v>
      </c>
      <c r="AA23" s="174">
        <v>9</v>
      </c>
      <c r="AB23" s="168">
        <f>'[1]крас'!$D$190</f>
        <v>94.6</v>
      </c>
      <c r="AC23" s="175">
        <v>10</v>
      </c>
      <c r="AD23" s="176">
        <f t="shared" si="0"/>
        <v>8.166666666666666</v>
      </c>
      <c r="AE23" s="177">
        <f t="shared" si="1"/>
        <v>8.75</v>
      </c>
    </row>
    <row r="24" spans="1:31" ht="27.75" thickBot="1">
      <c r="A24" s="178">
        <v>20</v>
      </c>
      <c r="B24" s="179" t="s">
        <v>166</v>
      </c>
      <c r="C24" s="180">
        <f>'[1]макар'!$C$15+'[1]макар'!$C$18</f>
        <v>881</v>
      </c>
      <c r="D24" s="158">
        <f>'[1]макар'!$A$266</f>
        <v>56.53333333333333</v>
      </c>
      <c r="E24" s="159" t="s">
        <v>142</v>
      </c>
      <c r="F24" s="160">
        <f>'[1]макар'!$B$266</f>
        <v>53.03333333333334</v>
      </c>
      <c r="G24" s="161">
        <v>6</v>
      </c>
      <c r="H24" s="162">
        <f>'[1]макар'!$C$266</f>
        <v>41.8</v>
      </c>
      <c r="I24" s="163">
        <v>5</v>
      </c>
      <c r="J24" s="164">
        <f>'[1]макар'!$D$266</f>
        <v>28.740000000000002</v>
      </c>
      <c r="K24" s="165">
        <v>3</v>
      </c>
      <c r="L24" s="166">
        <f>'[1]макар'!$D$93</f>
        <v>75.1</v>
      </c>
      <c r="M24" s="167">
        <v>8</v>
      </c>
      <c r="N24" s="168">
        <f>'[1]макар'!$D$96</f>
        <v>77.8</v>
      </c>
      <c r="O24" s="169">
        <v>8</v>
      </c>
      <c r="P24" s="170">
        <f>(K24+I24+G24+E24+'[1]деонтология'!H32+'[1]деонтология'!F32)/6</f>
        <v>6</v>
      </c>
      <c r="Q24" s="181">
        <f>'[1]макар'!$C$16+'[1]макар'!$C$17</f>
        <v>219</v>
      </c>
      <c r="R24" s="158">
        <f>'[1]макар'!$E$266</f>
        <v>66.2</v>
      </c>
      <c r="S24" s="172">
        <v>7</v>
      </c>
      <c r="T24" s="160">
        <f>'[1]макар'!$F$266</f>
        <v>73.2</v>
      </c>
      <c r="U24" s="161">
        <v>8</v>
      </c>
      <c r="V24" s="162">
        <f>'[1]макар'!$G$266</f>
        <v>82.2</v>
      </c>
      <c r="W24" s="163">
        <v>9</v>
      </c>
      <c r="X24" s="173">
        <f>'[1]макар'!$H$266</f>
        <v>65.2</v>
      </c>
      <c r="Y24" s="165">
        <v>7</v>
      </c>
      <c r="Z24" s="166">
        <f>'[1]макар'!$D$187</f>
        <v>66.7</v>
      </c>
      <c r="AA24" s="174">
        <v>7</v>
      </c>
      <c r="AB24" s="168">
        <f>'[1]макар'!$D$190</f>
        <v>74.4</v>
      </c>
      <c r="AC24" s="175">
        <v>8</v>
      </c>
      <c r="AD24" s="176">
        <f t="shared" si="0"/>
        <v>7.666666666666667</v>
      </c>
      <c r="AE24" s="177">
        <f t="shared" si="1"/>
        <v>6.833333333333334</v>
      </c>
    </row>
    <row r="25" spans="1:31" ht="27.75" thickBot="1">
      <c r="A25" s="178">
        <v>21</v>
      </c>
      <c r="B25" s="179" t="s">
        <v>167</v>
      </c>
      <c r="C25" s="180">
        <f>'[1]мантур'!$C$15+'[1]мантур'!$C$18</f>
        <v>1058</v>
      </c>
      <c r="D25" s="158">
        <f>'[1]мантур'!$A$266</f>
        <v>45.583333333333336</v>
      </c>
      <c r="E25" s="159" t="s">
        <v>150</v>
      </c>
      <c r="F25" s="160">
        <f>'[1]мантур'!$B$266</f>
        <v>53.800000000000004</v>
      </c>
      <c r="G25" s="161">
        <v>6</v>
      </c>
      <c r="H25" s="162">
        <f>'[1]мантур'!$C$266</f>
        <v>38.7</v>
      </c>
      <c r="I25" s="163">
        <v>4</v>
      </c>
      <c r="J25" s="164">
        <f>'[1]мантур'!$D$266</f>
        <v>48.64</v>
      </c>
      <c r="K25" s="165">
        <v>5</v>
      </c>
      <c r="L25" s="166">
        <f>'[1]мантур'!$D$93</f>
        <v>64.9</v>
      </c>
      <c r="M25" s="167">
        <v>7</v>
      </c>
      <c r="N25" s="168">
        <f>'[1]мантур'!$D$96</f>
        <v>67.5</v>
      </c>
      <c r="O25" s="169">
        <v>7</v>
      </c>
      <c r="P25" s="170">
        <f>(K25+I25+G25+E25+'[1]деонтология'!H33+'[1]деонтология'!F33)/6</f>
        <v>5.666666666666667</v>
      </c>
      <c r="Q25" s="181">
        <f>'[1]мантур'!$C$16+'[1]мантур'!$C$17</f>
        <v>621</v>
      </c>
      <c r="R25" s="158">
        <f>'[1]мантур'!$E$266</f>
        <v>74.95</v>
      </c>
      <c r="S25" s="172">
        <v>8</v>
      </c>
      <c r="T25" s="160">
        <f>'[1]мантур'!$F$266</f>
        <v>74.4</v>
      </c>
      <c r="U25" s="161">
        <v>8</v>
      </c>
      <c r="V25" s="162">
        <f>'[1]мантур'!$G$266</f>
        <v>58.3</v>
      </c>
      <c r="W25" s="163">
        <v>6</v>
      </c>
      <c r="X25" s="173">
        <f>'[1]мантур'!$H$266</f>
        <v>58.31666666666666</v>
      </c>
      <c r="Y25" s="165">
        <v>6</v>
      </c>
      <c r="Z25" s="166">
        <f>'[1]мантур'!$D$187</f>
        <v>82.3</v>
      </c>
      <c r="AA25" s="174">
        <v>9</v>
      </c>
      <c r="AB25" s="168">
        <f>'[1]мантур'!$D$190</f>
        <v>78.6</v>
      </c>
      <c r="AC25" s="175">
        <v>8</v>
      </c>
      <c r="AD25" s="176">
        <f t="shared" si="0"/>
        <v>7.5</v>
      </c>
      <c r="AE25" s="177">
        <f t="shared" si="1"/>
        <v>6.583333333333334</v>
      </c>
    </row>
    <row r="26" spans="1:31" ht="27.75" thickBot="1">
      <c r="A26" s="178">
        <v>22</v>
      </c>
      <c r="B26" s="179" t="s">
        <v>168</v>
      </c>
      <c r="C26" s="180">
        <f>'[1]меж'!$C$15+'[1]меж'!$C$18</f>
        <v>754</v>
      </c>
      <c r="D26" s="158">
        <f>'[1]меж'!$A$266</f>
        <v>67.6</v>
      </c>
      <c r="E26" s="159" t="s">
        <v>148</v>
      </c>
      <c r="F26" s="160">
        <f>'[1]меж'!$B$266</f>
        <v>52.03333333333333</v>
      </c>
      <c r="G26" s="161">
        <v>6</v>
      </c>
      <c r="H26" s="162">
        <f>'[1]меж'!$C$266</f>
        <v>53.349999999999994</v>
      </c>
      <c r="I26" s="163">
        <v>6</v>
      </c>
      <c r="J26" s="164">
        <f>'[1]меж'!$D$266</f>
        <v>55.980000000000004</v>
      </c>
      <c r="K26" s="165">
        <v>6</v>
      </c>
      <c r="L26" s="166">
        <f>'[1]меж'!$D$93</f>
        <v>63.6</v>
      </c>
      <c r="M26" s="167">
        <v>7</v>
      </c>
      <c r="N26" s="168">
        <f>'[1]меж'!$D$96</f>
        <v>71</v>
      </c>
      <c r="O26" s="169">
        <v>8</v>
      </c>
      <c r="P26" s="170">
        <f>(K26+I26+G26+E26+'[1]деонтология'!H34+'[1]деонтология'!F34)/6</f>
        <v>6.666666666666667</v>
      </c>
      <c r="Q26" s="181">
        <f>'[1]меж'!$C$16+'[1]меж'!$C$17</f>
        <v>267</v>
      </c>
      <c r="R26" s="158">
        <f>'[1]меж'!$E$266</f>
        <v>35.75</v>
      </c>
      <c r="S26" s="172">
        <v>4</v>
      </c>
      <c r="T26" s="160">
        <f>'[1]меж'!$F$266</f>
        <v>81.2</v>
      </c>
      <c r="U26" s="161">
        <v>9</v>
      </c>
      <c r="V26" s="162">
        <f>'[1]меж'!$G$266</f>
        <v>70.8</v>
      </c>
      <c r="W26" s="163">
        <v>8</v>
      </c>
      <c r="X26" s="173">
        <f>'[1]меж'!$H$266</f>
        <v>49.416666666666664</v>
      </c>
      <c r="Y26" s="165">
        <v>5</v>
      </c>
      <c r="Z26" s="166">
        <f>'[1]меж'!$D$187</f>
        <v>69.7</v>
      </c>
      <c r="AA26" s="174">
        <v>8</v>
      </c>
      <c r="AB26" s="168">
        <f>'[1]меж'!$D$190</f>
        <v>83.5</v>
      </c>
      <c r="AC26" s="175">
        <v>9</v>
      </c>
      <c r="AD26" s="176">
        <f t="shared" si="0"/>
        <v>7.166666666666667</v>
      </c>
      <c r="AE26" s="177">
        <f t="shared" si="1"/>
        <v>6.916666666666667</v>
      </c>
    </row>
    <row r="27" spans="1:31" ht="27.75" thickBot="1">
      <c r="A27" s="178">
        <v>23</v>
      </c>
      <c r="B27" s="179" t="s">
        <v>169</v>
      </c>
      <c r="C27" s="180">
        <f>'[1]нея'!$C$15+'[1]нея'!$C$18</f>
        <v>707</v>
      </c>
      <c r="D27" s="158">
        <f>'[1]нея'!$A$266</f>
        <v>75.18333333333332</v>
      </c>
      <c r="E27" s="159" t="s">
        <v>158</v>
      </c>
      <c r="F27" s="160">
        <f>'[1]нея'!$B$266</f>
        <v>68.01666666666667</v>
      </c>
      <c r="G27" s="161">
        <v>7</v>
      </c>
      <c r="H27" s="162">
        <f>'[1]нея'!$C$266</f>
        <v>70.85</v>
      </c>
      <c r="I27" s="163">
        <v>8</v>
      </c>
      <c r="J27" s="164">
        <f>'[1]нея'!$D$266</f>
        <v>58</v>
      </c>
      <c r="K27" s="165">
        <v>6</v>
      </c>
      <c r="L27" s="166">
        <f>'[1]нея'!$D$93</f>
        <v>66.2</v>
      </c>
      <c r="M27" s="167">
        <v>7</v>
      </c>
      <c r="N27" s="168">
        <f>'[1]нея'!$D$96</f>
        <v>64.8</v>
      </c>
      <c r="O27" s="169">
        <v>7</v>
      </c>
      <c r="P27" s="170">
        <f>(K27+I27+G27+E27+'[1]деонтология'!H35+'[1]деонтология'!F35)/6</f>
        <v>7.166666666666667</v>
      </c>
      <c r="Q27" s="181">
        <f>'[1]нея'!$C$16+'[1]нея'!$C$17</f>
        <v>366</v>
      </c>
      <c r="R27" s="158">
        <f>'[1]нея'!$E$266</f>
        <v>93.05000000000001</v>
      </c>
      <c r="S27" s="172">
        <v>10</v>
      </c>
      <c r="T27" s="160">
        <f>'[1]нея'!$F$266</f>
        <v>78.1</v>
      </c>
      <c r="U27" s="161">
        <v>8</v>
      </c>
      <c r="V27" s="162">
        <f>'[1]нея'!$G$266</f>
        <v>88</v>
      </c>
      <c r="W27" s="163">
        <v>9</v>
      </c>
      <c r="X27" s="173">
        <f>'[1]нея'!$H$266</f>
        <v>74.2</v>
      </c>
      <c r="Y27" s="165">
        <v>8</v>
      </c>
      <c r="Z27" s="166">
        <f>'[1]нея'!$D$187</f>
        <v>71.3</v>
      </c>
      <c r="AA27" s="174">
        <v>8</v>
      </c>
      <c r="AB27" s="168">
        <f>'[1]нея'!$D$190</f>
        <v>71</v>
      </c>
      <c r="AC27" s="175">
        <v>8</v>
      </c>
      <c r="AD27" s="176">
        <f t="shared" si="0"/>
        <v>8.5</v>
      </c>
      <c r="AE27" s="177">
        <f t="shared" si="1"/>
        <v>7.833333333333334</v>
      </c>
    </row>
    <row r="28" spans="1:31" ht="27.75" thickBot="1">
      <c r="A28" s="178">
        <v>24</v>
      </c>
      <c r="B28" s="179" t="s">
        <v>170</v>
      </c>
      <c r="C28" s="180">
        <f>'[1]нерех'!$C$15+'[1]нерех'!$C$18</f>
        <v>728</v>
      </c>
      <c r="D28" s="158">
        <f>'[1]нерех'!$A$266</f>
        <v>36.13333333333333</v>
      </c>
      <c r="E28" s="159" t="s">
        <v>144</v>
      </c>
      <c r="F28" s="160">
        <f>'[1]нерех'!$B$266</f>
        <v>41.75</v>
      </c>
      <c r="G28" s="161">
        <v>5</v>
      </c>
      <c r="H28" s="162">
        <f>'[1]нерех'!$C$266</f>
        <v>35.25</v>
      </c>
      <c r="I28" s="163">
        <v>4</v>
      </c>
      <c r="J28" s="164">
        <f>'[1]нерех'!$D$266</f>
        <v>27.54</v>
      </c>
      <c r="K28" s="165">
        <v>3</v>
      </c>
      <c r="L28" s="166">
        <f>'[1]нерех'!$D$93</f>
        <v>66.7</v>
      </c>
      <c r="M28" s="167">
        <v>7</v>
      </c>
      <c r="N28" s="168">
        <f>'[1]нерех'!$D$96</f>
        <v>68.3</v>
      </c>
      <c r="O28" s="169">
        <v>7</v>
      </c>
      <c r="P28" s="170">
        <f>(K28+I28+G28+E28+'[1]деонтология'!H36+'[1]деонтология'!F36)/6</f>
        <v>5</v>
      </c>
      <c r="Q28" s="181">
        <f>'[1]нерех'!$C$16+'[1]нерех'!$C$17</f>
        <v>176</v>
      </c>
      <c r="R28" s="158">
        <f>'[1]нерех'!$E$266</f>
        <v>48.849999999999994</v>
      </c>
      <c r="S28" s="172">
        <v>5</v>
      </c>
      <c r="T28" s="160">
        <f>'[1]нерех'!$F$266</f>
        <v>53.2</v>
      </c>
      <c r="U28" s="161">
        <v>6</v>
      </c>
      <c r="V28" s="162">
        <f>'[1]нерех'!$G$266</f>
        <v>39.2</v>
      </c>
      <c r="W28" s="163">
        <v>4</v>
      </c>
      <c r="X28" s="173">
        <f>'[1]нерех'!$H$266</f>
        <v>36.449999999999996</v>
      </c>
      <c r="Y28" s="165">
        <v>4</v>
      </c>
      <c r="Z28" s="166">
        <f>'[1]нерех'!$D$187</f>
        <v>78.4</v>
      </c>
      <c r="AA28" s="174">
        <v>8</v>
      </c>
      <c r="AB28" s="168">
        <f>'[1]нерех'!$D$190</f>
        <v>83.5</v>
      </c>
      <c r="AC28" s="175">
        <v>9</v>
      </c>
      <c r="AD28" s="176">
        <f t="shared" si="0"/>
        <v>6</v>
      </c>
      <c r="AE28" s="177">
        <f t="shared" si="1"/>
        <v>5.5</v>
      </c>
    </row>
    <row r="29" spans="1:31" ht="27.75" thickBot="1">
      <c r="A29" s="178">
        <v>25</v>
      </c>
      <c r="B29" s="179" t="s">
        <v>171</v>
      </c>
      <c r="C29" s="180">
        <f>'[1]ОБКО№1'!$C$15+'[1]ОБКО№1'!$C$18</f>
        <v>1028</v>
      </c>
      <c r="D29" s="158">
        <f>'[1]ОБКО№1'!$A$266</f>
        <v>41.616666666666674</v>
      </c>
      <c r="E29" s="159" t="s">
        <v>150</v>
      </c>
      <c r="F29" s="160">
        <f>'[1]ОБКО№1'!$B$266</f>
        <v>51.65</v>
      </c>
      <c r="G29" s="161">
        <v>6</v>
      </c>
      <c r="H29" s="162">
        <f>'[1]ОБКО№1'!$C$266</f>
        <v>35.099999999999994</v>
      </c>
      <c r="I29" s="163">
        <v>4</v>
      </c>
      <c r="J29" s="164">
        <f>'[1]ОБКО№1'!$D$266</f>
        <v>42.18</v>
      </c>
      <c r="K29" s="165">
        <v>5</v>
      </c>
      <c r="L29" s="166">
        <f>'[1]ОБКО№1'!$D$93</f>
        <v>57.7</v>
      </c>
      <c r="M29" s="167">
        <v>6</v>
      </c>
      <c r="N29" s="168">
        <f>'[1]ОБКО№1'!$D$96</f>
        <v>60.3</v>
      </c>
      <c r="O29" s="169">
        <v>7</v>
      </c>
      <c r="P29" s="170">
        <f>(K29+I29+G29+E29+'[1]деонтология'!H37+'[1]деонтология'!F37)/6</f>
        <v>5.5</v>
      </c>
      <c r="Q29" s="181">
        <f>'[1]ОБКО№1'!$C$16+'[1]ОБКО№1'!$C$17</f>
        <v>252</v>
      </c>
      <c r="R29" s="158">
        <f>'[1]ОБКО№1'!$E$266</f>
        <v>73.6</v>
      </c>
      <c r="S29" s="172">
        <v>8</v>
      </c>
      <c r="T29" s="160">
        <f>'[1]ОБКО№1'!$F$266</f>
        <v>54.1</v>
      </c>
      <c r="U29" s="161">
        <v>6</v>
      </c>
      <c r="V29" s="162">
        <f>'[1]ОБКО№1'!$G$266</f>
        <v>54.4</v>
      </c>
      <c r="W29" s="163">
        <v>6</v>
      </c>
      <c r="X29" s="173">
        <f>'[1]ОБКО№1'!$H$266</f>
        <v>53.65</v>
      </c>
      <c r="Y29" s="165">
        <v>6</v>
      </c>
      <c r="Z29" s="166">
        <f>'[1]ОБКО№1'!$D$187</f>
        <v>81</v>
      </c>
      <c r="AA29" s="174">
        <v>9</v>
      </c>
      <c r="AB29" s="168">
        <f>'[1]ОБКО№1'!$D$190</f>
        <v>73.8</v>
      </c>
      <c r="AC29" s="175">
        <v>8</v>
      </c>
      <c r="AD29" s="176">
        <f t="shared" si="0"/>
        <v>7.166666666666667</v>
      </c>
      <c r="AE29" s="177">
        <f t="shared" si="1"/>
        <v>6.333333333333334</v>
      </c>
    </row>
    <row r="30" spans="1:31" ht="27.75" thickBot="1">
      <c r="A30" s="178">
        <v>26</v>
      </c>
      <c r="B30" s="179" t="s">
        <v>172</v>
      </c>
      <c r="C30" s="180">
        <f>'[1]ОБКО№2'!$C$15+'[1]ОБКО№2'!$C$18</f>
        <v>466</v>
      </c>
      <c r="D30" s="158">
        <f>'[1]ОБКО№2'!$A$266</f>
        <v>50.166666666666664</v>
      </c>
      <c r="E30" s="159" t="s">
        <v>142</v>
      </c>
      <c r="F30" s="160">
        <f>'[1]ОБКО№2'!$B$266</f>
        <v>72.01666666666667</v>
      </c>
      <c r="G30" s="161">
        <v>8</v>
      </c>
      <c r="H30" s="162">
        <f>'[1]ОБКО№2'!$C$266</f>
        <v>34.95</v>
      </c>
      <c r="I30" s="163">
        <v>4</v>
      </c>
      <c r="J30" s="164">
        <f>'[1]ОБКО№2'!$D$266</f>
        <v>28.860000000000003</v>
      </c>
      <c r="K30" s="165">
        <v>3</v>
      </c>
      <c r="L30" s="166">
        <f>'[1]ОБКО№2'!$D$93</f>
        <v>71.5</v>
      </c>
      <c r="M30" s="167">
        <v>8</v>
      </c>
      <c r="N30" s="168">
        <f>'[1]ОБКО№2'!$D$96</f>
        <v>75.2</v>
      </c>
      <c r="O30" s="169">
        <v>8</v>
      </c>
      <c r="P30" s="170">
        <f>(K30+I30+G30+E30+'[1]деонтология'!H38+'[1]деонтология'!F38)/6</f>
        <v>6.166666666666667</v>
      </c>
      <c r="Q30" s="181">
        <f>'[1]ОБКО№2'!$C$16+'[1]ОБКО№2'!$C$17</f>
        <v>141</v>
      </c>
      <c r="R30" s="158">
        <f>'[1]ОБКО№2'!$E$266</f>
        <v>81.55000000000001</v>
      </c>
      <c r="S30" s="172">
        <v>9</v>
      </c>
      <c r="T30" s="160">
        <f>'[1]ОБКО№2'!$F$266</f>
        <v>14.3</v>
      </c>
      <c r="U30" s="161">
        <v>2</v>
      </c>
      <c r="V30" s="162">
        <f>'[1]ОБКО№2'!$G$266</f>
        <v>80.9</v>
      </c>
      <c r="W30" s="163">
        <v>9</v>
      </c>
      <c r="X30" s="173">
        <f>'[1]ОБКО№2'!$H$266</f>
        <v>77.91666666666667</v>
      </c>
      <c r="Y30" s="165">
        <v>8</v>
      </c>
      <c r="Z30" s="166">
        <f>'[1]ОБКО№2'!$D$187</f>
        <v>94.3</v>
      </c>
      <c r="AA30" s="174">
        <v>10</v>
      </c>
      <c r="AB30" s="168">
        <f>'[1]ОБКО№2'!$D$190</f>
        <v>93.6</v>
      </c>
      <c r="AC30" s="175">
        <v>10</v>
      </c>
      <c r="AD30" s="176">
        <f t="shared" si="0"/>
        <v>8</v>
      </c>
      <c r="AE30" s="177">
        <f t="shared" si="1"/>
        <v>7.083333333333334</v>
      </c>
    </row>
    <row r="31" spans="1:31" ht="27.75" thickBot="1">
      <c r="A31" s="178">
        <v>27</v>
      </c>
      <c r="B31" s="179" t="s">
        <v>173</v>
      </c>
      <c r="C31" s="180">
        <f>'[1]остров'!$C$15+'[1]остров'!$C$18</f>
        <v>389</v>
      </c>
      <c r="D31" s="158">
        <f>'[1]остров'!$A$266</f>
        <v>68.95</v>
      </c>
      <c r="E31" s="159" t="s">
        <v>148</v>
      </c>
      <c r="F31" s="160">
        <f>'[1]остров'!$B$266</f>
        <v>59.550000000000004</v>
      </c>
      <c r="G31" s="161">
        <v>7</v>
      </c>
      <c r="H31" s="162">
        <f>'[1]остров'!$C$266</f>
        <v>67.4</v>
      </c>
      <c r="I31" s="163">
        <v>7</v>
      </c>
      <c r="J31" s="164">
        <f>'[1]остров'!$D$266</f>
        <v>50.739999999999995</v>
      </c>
      <c r="K31" s="165">
        <v>6</v>
      </c>
      <c r="L31" s="166">
        <f>'[1]остров'!$D$93</f>
        <v>79.3</v>
      </c>
      <c r="M31" s="167">
        <v>8</v>
      </c>
      <c r="N31" s="168">
        <f>'[1]остров'!$D$96</f>
        <v>78.8</v>
      </c>
      <c r="O31" s="169">
        <v>8</v>
      </c>
      <c r="P31" s="170">
        <f>(K31+I31+G31+E31+'[1]деонтология'!H39+'[1]деонтология'!F39)/6</f>
        <v>7.166666666666667</v>
      </c>
      <c r="Q31" s="181">
        <f>'[1]остров'!$C$16+'[1]остров'!$C$17</f>
        <v>81</v>
      </c>
      <c r="R31" s="158">
        <f>'[1]остров'!$E$266</f>
        <v>78.4</v>
      </c>
      <c r="S31" s="172">
        <v>8</v>
      </c>
      <c r="T31" s="160">
        <f>'[1]остров'!$F$266</f>
        <v>56.8</v>
      </c>
      <c r="U31" s="161">
        <v>6</v>
      </c>
      <c r="V31" s="162">
        <f>'[1]остров'!$G$266</f>
        <v>34.6</v>
      </c>
      <c r="W31" s="163">
        <v>4</v>
      </c>
      <c r="X31" s="173">
        <f>'[1]остров'!$H$266</f>
        <v>49.166666666666664</v>
      </c>
      <c r="Y31" s="165">
        <v>5</v>
      </c>
      <c r="Z31" s="166">
        <f>'[1]остров'!$D$187</f>
        <v>88.9</v>
      </c>
      <c r="AA31" s="174">
        <v>9</v>
      </c>
      <c r="AB31" s="168">
        <f>'[1]остров'!$D$190</f>
        <v>84</v>
      </c>
      <c r="AC31" s="175">
        <v>9</v>
      </c>
      <c r="AD31" s="176">
        <f t="shared" si="0"/>
        <v>6.833333333333333</v>
      </c>
      <c r="AE31" s="177">
        <f t="shared" si="1"/>
        <v>7</v>
      </c>
    </row>
    <row r="32" spans="1:31" ht="27.75" thickBot="1">
      <c r="A32" s="178">
        <v>28</v>
      </c>
      <c r="B32" s="179" t="s">
        <v>174</v>
      </c>
      <c r="C32" s="180">
        <f>'[1]павин'!$C$15+'[1]павин'!$C$18</f>
        <v>39</v>
      </c>
      <c r="D32" s="158">
        <f>'[1]павин'!$A$266</f>
        <v>73.32</v>
      </c>
      <c r="E32" s="159" t="s">
        <v>158</v>
      </c>
      <c r="F32" s="160">
        <f>'[1]павин'!$B$266</f>
        <v>57.675</v>
      </c>
      <c r="G32" s="161">
        <v>6</v>
      </c>
      <c r="H32" s="162">
        <f>'[1]павин'!$C$266</f>
        <v>20.5</v>
      </c>
      <c r="I32" s="163">
        <v>3</v>
      </c>
      <c r="J32" s="164">
        <f>'[1]павин'!$D$266</f>
        <v>49.35</v>
      </c>
      <c r="K32" s="165">
        <v>5</v>
      </c>
      <c r="L32" s="166">
        <f>'[1]павин'!$D$93</f>
        <v>64.1</v>
      </c>
      <c r="M32" s="167">
        <v>7</v>
      </c>
      <c r="N32" s="168">
        <f>'[1]павин'!$D$96</f>
        <v>94.9</v>
      </c>
      <c r="O32" s="169">
        <v>10</v>
      </c>
      <c r="P32" s="170">
        <f>(K32+I32+G32+E32+'[1]деонтология'!H40+'[1]деонтология'!F40)/6</f>
        <v>6.5</v>
      </c>
      <c r="Q32" s="181">
        <f>'[1]павин'!$C$16+'[1]павин'!$C$17</f>
        <v>24</v>
      </c>
      <c r="R32" s="158">
        <f>'[1]павин'!$E$266</f>
        <v>70.8</v>
      </c>
      <c r="S32" s="172">
        <v>8</v>
      </c>
      <c r="T32" s="160">
        <f>'[1]павин'!$F$266</f>
        <v>87.5</v>
      </c>
      <c r="U32" s="161">
        <v>9</v>
      </c>
      <c r="V32" s="162">
        <f>'[1]павин'!$G$266</f>
        <v>100</v>
      </c>
      <c r="W32" s="163">
        <v>10</v>
      </c>
      <c r="X32" s="173">
        <f>'[1]павин'!$H$266</f>
        <v>65.98333333333333</v>
      </c>
      <c r="Y32" s="165">
        <v>7</v>
      </c>
      <c r="Z32" s="166">
        <f>'[1]павин'!$D$187</f>
        <v>91.7</v>
      </c>
      <c r="AA32" s="174">
        <v>10</v>
      </c>
      <c r="AB32" s="168">
        <f>'[1]павин'!$D$190</f>
        <v>95.8</v>
      </c>
      <c r="AC32" s="175">
        <v>10</v>
      </c>
      <c r="AD32" s="176">
        <f t="shared" si="0"/>
        <v>9</v>
      </c>
      <c r="AE32" s="177">
        <f t="shared" si="1"/>
        <v>7.75</v>
      </c>
    </row>
    <row r="33" spans="1:31" ht="27.75" thickBot="1">
      <c r="A33" s="178">
        <v>29</v>
      </c>
      <c r="B33" s="179" t="s">
        <v>175</v>
      </c>
      <c r="C33" s="180">
        <f>'[1]парф'!$C$15+'[1]парф'!$C$18</f>
        <v>226</v>
      </c>
      <c r="D33" s="158">
        <f>'[1]парф'!$A$266</f>
        <v>84.5</v>
      </c>
      <c r="E33" s="159" t="s">
        <v>140</v>
      </c>
      <c r="F33" s="160">
        <f>'[1]парф'!$B$266</f>
        <v>70.53333333333333</v>
      </c>
      <c r="G33" s="161">
        <v>8</v>
      </c>
      <c r="H33" s="162">
        <f>'[1]парф'!$C$266</f>
        <v>53.55</v>
      </c>
      <c r="I33" s="163">
        <v>6</v>
      </c>
      <c r="J33" s="164">
        <f>'[1]парф'!$D$266</f>
        <v>71.3</v>
      </c>
      <c r="K33" s="165">
        <v>8</v>
      </c>
      <c r="L33" s="166">
        <f>'[1]парф'!$D$93</f>
        <v>82</v>
      </c>
      <c r="M33" s="167">
        <v>9</v>
      </c>
      <c r="N33" s="168">
        <f>'[1]парф'!$D$96</f>
        <v>93.4</v>
      </c>
      <c r="O33" s="169">
        <v>10</v>
      </c>
      <c r="P33" s="170">
        <f>(K33+I33+G33+E33+'[1]деонтология'!H41+'[1]деонтология'!F41)/6</f>
        <v>8.333333333333334</v>
      </c>
      <c r="Q33" s="181">
        <f>'[1]парф'!$C$16+'[1]парф'!$C$17</f>
        <v>116</v>
      </c>
      <c r="R33" s="158">
        <f>'[1]парф'!$E$266</f>
        <v>90.05000000000001</v>
      </c>
      <c r="S33" s="172">
        <v>10</v>
      </c>
      <c r="T33" s="160">
        <f>'[1]парф'!$F$266</f>
        <v>91.1</v>
      </c>
      <c r="U33" s="161">
        <v>10</v>
      </c>
      <c r="V33" s="162">
        <f>'[1]парф'!$G$266</f>
        <v>71.6</v>
      </c>
      <c r="W33" s="163">
        <v>8</v>
      </c>
      <c r="X33" s="173">
        <f>'[1]парф'!$H$266</f>
        <v>85.2</v>
      </c>
      <c r="Y33" s="165">
        <v>9</v>
      </c>
      <c r="Z33" s="166">
        <f>'[1]парф'!$D$187</f>
        <v>90.5</v>
      </c>
      <c r="AA33" s="174">
        <v>10</v>
      </c>
      <c r="AB33" s="168">
        <f>'[1]парф'!$D$190</f>
        <v>97.4</v>
      </c>
      <c r="AC33" s="175">
        <v>10</v>
      </c>
      <c r="AD33" s="176">
        <f t="shared" si="0"/>
        <v>9.5</v>
      </c>
      <c r="AE33" s="177">
        <f t="shared" si="1"/>
        <v>8.916666666666668</v>
      </c>
    </row>
    <row r="34" spans="1:31" ht="27.75" thickBot="1">
      <c r="A34" s="178">
        <v>30</v>
      </c>
      <c r="B34" s="179" t="s">
        <v>176</v>
      </c>
      <c r="C34" s="180">
        <f>'[1]поназ'!$C$15+'[1]поназ'!$C$18</f>
        <v>87</v>
      </c>
      <c r="D34" s="158">
        <f>'[1]поназ'!$A$266</f>
        <v>71.66666666666667</v>
      </c>
      <c r="E34" s="159" t="s">
        <v>158</v>
      </c>
      <c r="F34" s="160">
        <f>'[1]поназ'!$B$266</f>
        <v>72.16666666666667</v>
      </c>
      <c r="G34" s="161">
        <v>8</v>
      </c>
      <c r="H34" s="162">
        <f>'[1]поназ'!$C$266</f>
        <v>35.95</v>
      </c>
      <c r="I34" s="163">
        <v>4</v>
      </c>
      <c r="J34" s="164">
        <f>'[1]поназ'!$D$266</f>
        <v>54.8</v>
      </c>
      <c r="K34" s="165">
        <v>6</v>
      </c>
      <c r="L34" s="166">
        <f>'[1]поназ'!$D$93</f>
        <v>82.4</v>
      </c>
      <c r="M34" s="167">
        <v>9</v>
      </c>
      <c r="N34" s="168">
        <f>'[1]поназ'!$D$96</f>
        <v>82.4</v>
      </c>
      <c r="O34" s="169">
        <v>9</v>
      </c>
      <c r="P34" s="170">
        <f>(K34+I34+G34+E34+'[1]деонтология'!H42+'[1]деонтология'!F42)/6</f>
        <v>7.333333333333333</v>
      </c>
      <c r="Q34" s="181">
        <f>'[1]поназ'!$C$16+'[1]поназ'!$C$17</f>
        <v>35</v>
      </c>
      <c r="R34" s="158">
        <f>'[1]поназ'!$E$266</f>
        <v>97.1</v>
      </c>
      <c r="S34" s="172">
        <v>10</v>
      </c>
      <c r="T34" s="160">
        <f>'[1]поназ'!$F$266</f>
        <v>81.5</v>
      </c>
      <c r="U34" s="161">
        <v>9</v>
      </c>
      <c r="V34" s="162">
        <f>'[1]поназ'!$G$266</f>
        <v>88.6</v>
      </c>
      <c r="W34" s="163">
        <v>9</v>
      </c>
      <c r="X34" s="173">
        <f>'[1]поназ'!$H$266</f>
        <v>75.71666666666665</v>
      </c>
      <c r="Y34" s="165">
        <v>8</v>
      </c>
      <c r="Z34" s="166">
        <f>'[1]поназ'!$D$187</f>
        <v>97.1</v>
      </c>
      <c r="AA34" s="174">
        <v>10</v>
      </c>
      <c r="AB34" s="168">
        <f>'[1]поназ'!$D$190</f>
        <v>97.1</v>
      </c>
      <c r="AC34" s="175">
        <v>10</v>
      </c>
      <c r="AD34" s="176">
        <f t="shared" si="0"/>
        <v>9.333333333333334</v>
      </c>
      <c r="AE34" s="177">
        <f t="shared" si="1"/>
        <v>8.333333333333334</v>
      </c>
    </row>
    <row r="35" spans="1:31" ht="27.75" thickBot="1">
      <c r="A35" s="178">
        <v>31</v>
      </c>
      <c r="B35" s="179" t="s">
        <v>177</v>
      </c>
      <c r="C35" s="180">
        <f>'[1]пыщуг'!$C$15+'[1]пыщуг'!$C$18</f>
        <v>414</v>
      </c>
      <c r="D35" s="158">
        <f>'[1]пыщуг'!$A$266</f>
        <v>58.28333333333334</v>
      </c>
      <c r="E35" s="159" t="s">
        <v>142</v>
      </c>
      <c r="F35" s="160">
        <f>'[1]пыщуг'!$B$266</f>
        <v>56.900000000000006</v>
      </c>
      <c r="G35" s="161">
        <v>6</v>
      </c>
      <c r="H35" s="162">
        <f>'[1]пыщуг'!$C$266</f>
        <v>18.6</v>
      </c>
      <c r="I35" s="163">
        <v>2</v>
      </c>
      <c r="J35" s="164">
        <f>'[1]пыщуг'!$D$266</f>
        <v>52.239999999999995</v>
      </c>
      <c r="K35" s="165">
        <v>6</v>
      </c>
      <c r="L35" s="166">
        <f>'[1]пыщуг'!$D$93</f>
        <v>79.3</v>
      </c>
      <c r="M35" s="167">
        <v>8</v>
      </c>
      <c r="N35" s="168">
        <f>'[1]пыщуг'!$D$96</f>
        <v>78.7</v>
      </c>
      <c r="O35" s="169">
        <v>8</v>
      </c>
      <c r="P35" s="170">
        <f>(K35+I35+G35+E35+'[1]деонтология'!H43+'[1]деонтология'!F43)/6</f>
        <v>6</v>
      </c>
      <c r="Q35" s="181">
        <f>'[1]пыщуг'!$C$16+'[1]пыщуг'!$C$17</f>
        <v>104</v>
      </c>
      <c r="R35" s="158">
        <f>'[1]пыщуг'!$E$266</f>
        <v>79.35</v>
      </c>
      <c r="S35" s="172">
        <v>8</v>
      </c>
      <c r="T35" s="160">
        <f>'[1]пыщуг'!$F$266</f>
        <v>86.6</v>
      </c>
      <c r="U35" s="161">
        <v>9</v>
      </c>
      <c r="V35" s="162">
        <f>'[1]пыщуг'!$G$266</f>
        <v>94.2</v>
      </c>
      <c r="W35" s="163">
        <v>10</v>
      </c>
      <c r="X35" s="173">
        <f>'[1]пыщуг'!$H$266</f>
        <v>80.28333333333333</v>
      </c>
      <c r="Y35" s="165">
        <v>9</v>
      </c>
      <c r="Z35" s="166">
        <f>'[1]пыщуг'!$D$187</f>
        <v>89.4</v>
      </c>
      <c r="AA35" s="174">
        <v>9</v>
      </c>
      <c r="AB35" s="168">
        <f>'[1]пыщуг'!$D$190</f>
        <v>87.5</v>
      </c>
      <c r="AC35" s="175">
        <v>9</v>
      </c>
      <c r="AD35" s="176">
        <f t="shared" si="0"/>
        <v>9</v>
      </c>
      <c r="AE35" s="177">
        <f t="shared" si="1"/>
        <v>7.5</v>
      </c>
    </row>
    <row r="36" spans="1:31" ht="27.75" thickBot="1">
      <c r="A36" s="178">
        <v>32</v>
      </c>
      <c r="B36" s="179" t="s">
        <v>178</v>
      </c>
      <c r="C36" s="180">
        <f>'[1]роддом'!$C$15+'[1]роддом'!$C$18</f>
        <v>50</v>
      </c>
      <c r="D36" s="158">
        <f>'[1]роддом'!$A$266</f>
        <v>64.4</v>
      </c>
      <c r="E36" s="159" t="s">
        <v>148</v>
      </c>
      <c r="F36" s="160">
        <f>'[1]роддом'!$B$266</f>
        <v>98.5</v>
      </c>
      <c r="G36" s="161">
        <v>10</v>
      </c>
      <c r="H36" s="162">
        <f>'[1]роддом'!$C$266</f>
        <v>80</v>
      </c>
      <c r="I36" s="163">
        <v>9</v>
      </c>
      <c r="J36" s="164">
        <f>'[1]роддом'!$D$266</f>
        <v>82.5</v>
      </c>
      <c r="K36" s="165">
        <v>9</v>
      </c>
      <c r="L36" s="166">
        <f>'[1]роддом'!$D$93</f>
        <v>100</v>
      </c>
      <c r="M36" s="167">
        <v>10</v>
      </c>
      <c r="N36" s="168">
        <f>'[1]роддом'!$D$96</f>
        <v>100</v>
      </c>
      <c r="O36" s="169">
        <v>10</v>
      </c>
      <c r="P36" s="170">
        <f>(K36+I36+G36+E36+'[1]деонтология'!H44+'[1]деонтология'!F44)/6</f>
        <v>9.166666666666666</v>
      </c>
      <c r="Q36" s="181">
        <f>'[1]роддом'!$C$16+'[1]роддом'!$C$17</f>
        <v>27</v>
      </c>
      <c r="R36" s="158">
        <f>'[1]роддом'!$E$266</f>
        <v>98.15</v>
      </c>
      <c r="S36" s="172">
        <v>10</v>
      </c>
      <c r="T36" s="160">
        <f>'[1]роддом'!$F$266</f>
        <v>96.3</v>
      </c>
      <c r="U36" s="161">
        <v>10</v>
      </c>
      <c r="V36" s="162">
        <f>'[1]роддом'!$G$266</f>
        <v>100</v>
      </c>
      <c r="W36" s="163">
        <v>10</v>
      </c>
      <c r="X36" s="173">
        <f>'[1]роддом'!$H$266</f>
        <v>82.10000000000001</v>
      </c>
      <c r="Y36" s="165">
        <v>9</v>
      </c>
      <c r="Z36" s="166">
        <f>'[1]роддом'!$D$187</f>
        <v>100</v>
      </c>
      <c r="AA36" s="174">
        <v>10</v>
      </c>
      <c r="AB36" s="168">
        <f>'[1]роддом'!$D$190</f>
        <v>100</v>
      </c>
      <c r="AC36" s="175">
        <v>10</v>
      </c>
      <c r="AD36" s="176">
        <f t="shared" si="0"/>
        <v>9.833333333333334</v>
      </c>
      <c r="AE36" s="177">
        <f t="shared" si="1"/>
        <v>9.5</v>
      </c>
    </row>
    <row r="37" spans="1:31" ht="27.75" thickBot="1">
      <c r="A37" s="178">
        <v>33</v>
      </c>
      <c r="B37" s="179" t="s">
        <v>179</v>
      </c>
      <c r="C37" s="180">
        <f>'[1]солиг'!$C$15+'[1]солиг'!$C$18</f>
        <v>150</v>
      </c>
      <c r="D37" s="158">
        <f>'[1]солиг'!$A$266</f>
        <v>79.5</v>
      </c>
      <c r="E37" s="159" t="s">
        <v>140</v>
      </c>
      <c r="F37" s="160">
        <f>'[1]солиг'!$B$266</f>
        <v>61.916666666666664</v>
      </c>
      <c r="G37" s="161">
        <v>7</v>
      </c>
      <c r="H37" s="162">
        <f>'[1]солиг'!$C$266</f>
        <v>62.349999999999994</v>
      </c>
      <c r="I37" s="163">
        <v>7</v>
      </c>
      <c r="J37" s="164">
        <f>'[1]солиг'!$D$266</f>
        <v>68.76</v>
      </c>
      <c r="K37" s="165">
        <v>7</v>
      </c>
      <c r="L37" s="166">
        <f>'[1]солиг'!$D$93</f>
        <v>77.1</v>
      </c>
      <c r="M37" s="167">
        <v>8</v>
      </c>
      <c r="N37" s="168">
        <f>'[1]солиг'!$D$96</f>
        <v>90.5</v>
      </c>
      <c r="O37" s="169">
        <v>10</v>
      </c>
      <c r="P37" s="170">
        <f>(K37+I37+G37+E37+'[1]деонтология'!H45+'[1]деонтология'!F45)/6</f>
        <v>8</v>
      </c>
      <c r="Q37" s="181">
        <f>'[1]солиг'!$C$16+'[1]солиг'!$C$17</f>
        <v>18</v>
      </c>
      <c r="R37" s="158">
        <f>'[1]солиг'!$E$266</f>
        <v>100</v>
      </c>
      <c r="S37" s="172">
        <v>10</v>
      </c>
      <c r="T37" s="160">
        <f>'[1]солиг'!$F$266</f>
        <v>88.9</v>
      </c>
      <c r="U37" s="161">
        <v>9</v>
      </c>
      <c r="V37" s="162">
        <f>'[1]солиг'!$G$266</f>
        <v>100</v>
      </c>
      <c r="W37" s="163">
        <v>10</v>
      </c>
      <c r="X37" s="173">
        <f>'[1]солиг'!$H$266</f>
        <v>85.18333333333334</v>
      </c>
      <c r="Y37" s="165">
        <v>9</v>
      </c>
      <c r="Z37" s="166">
        <f>'[1]солиг'!$D$187</f>
        <v>100</v>
      </c>
      <c r="AA37" s="174">
        <v>10</v>
      </c>
      <c r="AB37" s="168">
        <f>'[1]солиг'!$D$190</f>
        <v>100</v>
      </c>
      <c r="AC37" s="175">
        <v>10</v>
      </c>
      <c r="AD37" s="176">
        <f t="shared" si="0"/>
        <v>9.666666666666666</v>
      </c>
      <c r="AE37" s="177">
        <f t="shared" si="1"/>
        <v>8.833333333333332</v>
      </c>
    </row>
    <row r="38" spans="1:31" ht="27.75" thickBot="1">
      <c r="A38" s="178">
        <v>34</v>
      </c>
      <c r="B38" s="179" t="s">
        <v>180</v>
      </c>
      <c r="C38" s="180">
        <f>'[1]спасуб'!$C$15+'[1]спасуб'!$C$18</f>
        <v>20</v>
      </c>
      <c r="D38" s="158">
        <f>'[1]спасуб'!$A$266</f>
        <v>100</v>
      </c>
      <c r="E38" s="159" t="s">
        <v>162</v>
      </c>
      <c r="F38" s="160">
        <f>'[1]спасуб'!$B$266</f>
        <v>100</v>
      </c>
      <c r="G38" s="161">
        <v>10</v>
      </c>
      <c r="H38" s="162">
        <f>'[1]спасуб'!$C$266</f>
        <v>50</v>
      </c>
      <c r="I38" s="163">
        <v>6</v>
      </c>
      <c r="J38" s="164">
        <f>'[1]спасуб'!$D$266</f>
        <v>91.25</v>
      </c>
      <c r="K38" s="165">
        <v>10</v>
      </c>
      <c r="L38" s="166">
        <f>'[1]спасуб'!$D$93</f>
        <v>100</v>
      </c>
      <c r="M38" s="167">
        <v>10</v>
      </c>
      <c r="N38" s="168">
        <f>'[1]спасуб'!$D$96</f>
        <v>100</v>
      </c>
      <c r="O38" s="169">
        <v>10</v>
      </c>
      <c r="P38" s="170">
        <f>(K38+I38+G38+E38+'[1]деонтология'!H46+'[1]деонтология'!F46)/6</f>
        <v>9.333333333333334</v>
      </c>
      <c r="Q38" s="181">
        <f>'[1]спасуб'!$C$16+'[1]спасуб'!$C$17</f>
        <v>8</v>
      </c>
      <c r="R38" s="158">
        <f>'[1]спасуб'!$E$266</f>
        <v>100</v>
      </c>
      <c r="S38" s="172">
        <v>10</v>
      </c>
      <c r="T38" s="160" t="str">
        <f>'[1]спасуб'!$F$266</f>
        <v>-</v>
      </c>
      <c r="U38" s="161" t="s">
        <v>5</v>
      </c>
      <c r="V38" s="162">
        <f>'[1]спасуб'!$G$266</f>
        <v>100</v>
      </c>
      <c r="W38" s="163">
        <v>10</v>
      </c>
      <c r="X38" s="173">
        <f>'[1]спасуб'!$H$266</f>
        <v>91.66666666666667</v>
      </c>
      <c r="Y38" s="165">
        <v>10</v>
      </c>
      <c r="Z38" s="166">
        <f>'[1]спасуб'!$D$187</f>
        <v>100</v>
      </c>
      <c r="AA38" s="174">
        <v>10</v>
      </c>
      <c r="AB38" s="168">
        <f>'[1]спасуб'!$D$190</f>
        <v>100</v>
      </c>
      <c r="AC38" s="175">
        <v>10</v>
      </c>
      <c r="AD38" s="176">
        <f>(S38+W38+Y38+AA38+AC38)/5</f>
        <v>10</v>
      </c>
      <c r="AE38" s="177">
        <f t="shared" si="1"/>
        <v>9.666666666666668</v>
      </c>
    </row>
    <row r="39" spans="1:31" ht="27.75" thickBot="1">
      <c r="A39" s="178">
        <v>35</v>
      </c>
      <c r="B39" s="179" t="s">
        <v>181</v>
      </c>
      <c r="C39" s="180">
        <f>'[1]стомат1'!$C$15+'[1]стомат1'!$C$18</f>
        <v>133</v>
      </c>
      <c r="D39" s="158">
        <f>'[1]стомат1'!$A$266</f>
        <v>66.64</v>
      </c>
      <c r="E39" s="159" t="s">
        <v>148</v>
      </c>
      <c r="F39" s="160">
        <f>'[1]стомат1'!$B$266</f>
        <v>73.7</v>
      </c>
      <c r="G39" s="161">
        <v>8</v>
      </c>
      <c r="H39" s="162">
        <f>'[1]стомат1'!$C$266</f>
        <v>63.9</v>
      </c>
      <c r="I39" s="163">
        <v>7</v>
      </c>
      <c r="J39" s="164">
        <f>'[1]стомат1'!$D$266</f>
        <v>46.6</v>
      </c>
      <c r="K39" s="165">
        <v>5</v>
      </c>
      <c r="L39" s="166">
        <f>'[1]стомат1'!$D$93</f>
        <v>75.2</v>
      </c>
      <c r="M39" s="167">
        <v>8</v>
      </c>
      <c r="N39" s="168">
        <f>'[1]стомат1'!$D$96</f>
        <v>67.7</v>
      </c>
      <c r="O39" s="169">
        <v>7</v>
      </c>
      <c r="P39" s="170">
        <f>(K39+I39+G39+E39+'[1]деонтология'!H47+'[1]деонтология'!F47)/6</f>
        <v>7</v>
      </c>
      <c r="Q39" s="181">
        <f>'[1]стомат1'!$C$16+'[1]стомат1'!$C$17</f>
        <v>0</v>
      </c>
      <c r="R39" s="158" t="str">
        <f>'[1]стомат1'!$E$266</f>
        <v>-</v>
      </c>
      <c r="S39" s="172" t="s">
        <v>5</v>
      </c>
      <c r="T39" s="160" t="str">
        <f>'[1]стомат1'!$F$266</f>
        <v>-</v>
      </c>
      <c r="U39" s="161" t="s">
        <v>5</v>
      </c>
      <c r="V39" s="162" t="str">
        <f>'[1]стомат1'!$G$266</f>
        <v>-</v>
      </c>
      <c r="W39" s="163" t="s">
        <v>5</v>
      </c>
      <c r="X39" s="173" t="str">
        <f>'[1]стомат1'!$H$266</f>
        <v>-</v>
      </c>
      <c r="Y39" s="165" t="s">
        <v>5</v>
      </c>
      <c r="Z39" s="166" t="s">
        <v>5</v>
      </c>
      <c r="AA39" s="174" t="s">
        <v>5</v>
      </c>
      <c r="AB39" s="168" t="s">
        <v>5</v>
      </c>
      <c r="AC39" s="175" t="s">
        <v>5</v>
      </c>
      <c r="AD39" s="176" t="s">
        <v>5</v>
      </c>
      <c r="AE39" s="177">
        <f>P39</f>
        <v>7</v>
      </c>
    </row>
    <row r="40" spans="1:31" ht="27.75" thickBot="1">
      <c r="A40" s="178">
        <v>36</v>
      </c>
      <c r="B40" s="179" t="s">
        <v>182</v>
      </c>
      <c r="C40" s="180">
        <f>'[1]нерехстомат'!$C$15+'[1]нерехстомат'!$C$18</f>
        <v>311</v>
      </c>
      <c r="D40" s="158">
        <f>'[1]нерехстомат'!$A$266</f>
        <v>13.559999999999999</v>
      </c>
      <c r="E40" s="159" t="s">
        <v>183</v>
      </c>
      <c r="F40" s="160">
        <f>'[1]нерехстомат'!$B$266</f>
        <v>4.575</v>
      </c>
      <c r="G40" s="161">
        <v>0</v>
      </c>
      <c r="H40" s="162">
        <f>'[1]нерехстомат'!$C$266</f>
        <v>53.1</v>
      </c>
      <c r="I40" s="163">
        <v>6</v>
      </c>
      <c r="J40" s="164">
        <f>'[1]нерехстомат'!$D$266</f>
        <v>2.6500000000000004</v>
      </c>
      <c r="K40" s="165">
        <v>0</v>
      </c>
      <c r="L40" s="166">
        <f>'[1]нерехстомат'!$D$93</f>
        <v>4.5</v>
      </c>
      <c r="M40" s="167">
        <v>0</v>
      </c>
      <c r="N40" s="168">
        <f>'[1]нерехстомат'!$D$96</f>
        <v>4.5</v>
      </c>
      <c r="O40" s="169">
        <v>0</v>
      </c>
      <c r="P40" s="170">
        <f>(K40+I40+G40+E40+'[1]деонтология'!H48+'[1]деонтология'!F48)/6</f>
        <v>1.3333333333333333</v>
      </c>
      <c r="Q40" s="181">
        <f>'[1]нерехстомат'!$C$16+'[1]нерехстомат'!$C$17</f>
        <v>0</v>
      </c>
      <c r="R40" s="158" t="str">
        <f>'[1]нерехстомат'!$E$266</f>
        <v>-</v>
      </c>
      <c r="S40" s="172" t="s">
        <v>5</v>
      </c>
      <c r="T40" s="160" t="str">
        <f>'[1]нерехстомат'!$F$266</f>
        <v>-</v>
      </c>
      <c r="U40" s="161" t="s">
        <v>5</v>
      </c>
      <c r="V40" s="162" t="str">
        <f>'[1]нерехстомат'!$G$266</f>
        <v>-</v>
      </c>
      <c r="W40" s="163" t="s">
        <v>5</v>
      </c>
      <c r="X40" s="173" t="str">
        <f>'[1]нерехстомат'!$H$266</f>
        <v>-</v>
      </c>
      <c r="Y40" s="165" t="s">
        <v>5</v>
      </c>
      <c r="Z40" s="166" t="s">
        <v>5</v>
      </c>
      <c r="AA40" s="174" t="s">
        <v>5</v>
      </c>
      <c r="AB40" s="168" t="s">
        <v>5</v>
      </c>
      <c r="AC40" s="175" t="s">
        <v>5</v>
      </c>
      <c r="AD40" s="176" t="s">
        <v>5</v>
      </c>
      <c r="AE40" s="177">
        <f>P40</f>
        <v>1.3333333333333333</v>
      </c>
    </row>
    <row r="41" spans="1:31" ht="27.75" thickBot="1">
      <c r="A41" s="178">
        <v>37</v>
      </c>
      <c r="B41" s="179" t="s">
        <v>184</v>
      </c>
      <c r="C41" s="180">
        <f>'[1]судис'!$C$15+'[1]судис'!$C$18</f>
        <v>809</v>
      </c>
      <c r="D41" s="158">
        <f>'[1]судис'!$A$266</f>
        <v>24.349999999999998</v>
      </c>
      <c r="E41" s="159" t="s">
        <v>155</v>
      </c>
      <c r="F41" s="160">
        <f>'[1]судис'!$B$266</f>
        <v>15.716666666666661</v>
      </c>
      <c r="G41" s="161">
        <v>2</v>
      </c>
      <c r="H41" s="162">
        <f>'[1]судис'!$C$266</f>
        <v>43.1</v>
      </c>
      <c r="I41" s="163">
        <v>5</v>
      </c>
      <c r="J41" s="164">
        <f>'[1]судис'!$D$266</f>
        <v>4.220000000000001</v>
      </c>
      <c r="K41" s="165">
        <v>0</v>
      </c>
      <c r="L41" s="166">
        <f>'[1]судис'!$D$93</f>
        <v>24.9</v>
      </c>
      <c r="M41" s="167">
        <v>3</v>
      </c>
      <c r="N41" s="168">
        <f>'[1]судис'!$D$96</f>
        <v>37.1</v>
      </c>
      <c r="O41" s="169">
        <v>4</v>
      </c>
      <c r="P41" s="170">
        <f>(K41+I41+G41+E41+'[1]деонтология'!H49+'[1]деонтология'!F49)/6</f>
        <v>2.8333333333333335</v>
      </c>
      <c r="Q41" s="181">
        <f>'[1]судис'!$C$16+'[1]судис'!$C$17</f>
        <v>33</v>
      </c>
      <c r="R41" s="158">
        <f>'[1]судис'!$E$266</f>
        <v>92.4</v>
      </c>
      <c r="S41" s="172">
        <v>10</v>
      </c>
      <c r="T41" s="160">
        <f>'[1]судис'!$F$266</f>
        <v>90</v>
      </c>
      <c r="U41" s="161">
        <v>10</v>
      </c>
      <c r="V41" s="162">
        <f>'[1]судис'!$G$266</f>
        <v>36.4</v>
      </c>
      <c r="W41" s="163">
        <v>4</v>
      </c>
      <c r="X41" s="173">
        <f>'[1]судис'!$H$266</f>
        <v>37.9</v>
      </c>
      <c r="Y41" s="165">
        <v>4</v>
      </c>
      <c r="Z41" s="166">
        <f>'[1]судис'!$D$187</f>
        <v>93.9</v>
      </c>
      <c r="AA41" s="174">
        <v>10</v>
      </c>
      <c r="AB41" s="168">
        <f>'[1]судис'!$D$190</f>
        <v>97</v>
      </c>
      <c r="AC41" s="175">
        <v>10</v>
      </c>
      <c r="AD41" s="176">
        <f t="shared" si="0"/>
        <v>8</v>
      </c>
      <c r="AE41" s="177">
        <f t="shared" si="1"/>
        <v>5.416666666666667</v>
      </c>
    </row>
    <row r="42" spans="1:31" ht="27.75" thickBot="1">
      <c r="A42" s="178">
        <v>38</v>
      </c>
      <c r="B42" s="179" t="s">
        <v>185</v>
      </c>
      <c r="C42" s="180">
        <f>'[1]сусан'!$C$15+'[1]сусан'!$C$18</f>
        <v>904</v>
      </c>
      <c r="D42" s="158">
        <f>'[1]сусан'!$A$266</f>
        <v>40.333333333333336</v>
      </c>
      <c r="E42" s="159" t="s">
        <v>150</v>
      </c>
      <c r="F42" s="160">
        <f>'[1]сусан'!$B$266</f>
        <v>49.449999999999996</v>
      </c>
      <c r="G42" s="161">
        <v>5</v>
      </c>
      <c r="H42" s="162">
        <f>'[1]сусан'!$C$266</f>
        <v>27.65</v>
      </c>
      <c r="I42" s="163">
        <v>3</v>
      </c>
      <c r="J42" s="164">
        <f>'[1]сусан'!$D$266</f>
        <v>33.9</v>
      </c>
      <c r="K42" s="165">
        <v>4</v>
      </c>
      <c r="L42" s="166">
        <f>'[1]сусан'!$D$93</f>
        <v>66.4</v>
      </c>
      <c r="M42" s="167">
        <v>7</v>
      </c>
      <c r="N42" s="168">
        <f>'[1]сусан'!$D$96</f>
        <v>73.5</v>
      </c>
      <c r="O42" s="169">
        <v>8</v>
      </c>
      <c r="P42" s="170">
        <f>(K42+I42+G42+E42+'[1]деонтология'!H50+'[1]деонтология'!F50)/6</f>
        <v>5.333333333333333</v>
      </c>
      <c r="Q42" s="181">
        <f>'[1]сусан'!$C$16+'[1]сусан'!$C$17</f>
        <v>37</v>
      </c>
      <c r="R42" s="158">
        <f>'[1]сусан'!$E$266</f>
        <v>93.25</v>
      </c>
      <c r="S42" s="172">
        <v>10</v>
      </c>
      <c r="T42" s="160">
        <f>'[1]сусан'!$F$266</f>
        <v>94.1</v>
      </c>
      <c r="U42" s="161">
        <v>10</v>
      </c>
      <c r="V42" s="162">
        <f>'[1]сусан'!$G$266</f>
        <v>78.4</v>
      </c>
      <c r="W42" s="163">
        <v>8</v>
      </c>
      <c r="X42" s="173">
        <f>'[1]сусан'!$H$266</f>
        <v>72.51666666666667</v>
      </c>
      <c r="Y42" s="165">
        <v>8</v>
      </c>
      <c r="Z42" s="166">
        <f>'[1]сусан'!$D$187</f>
        <v>97.3</v>
      </c>
      <c r="AA42" s="174">
        <v>10</v>
      </c>
      <c r="AB42" s="168">
        <f>'[1]сусан'!$D$190</f>
        <v>97.3</v>
      </c>
      <c r="AC42" s="175">
        <v>10</v>
      </c>
      <c r="AD42" s="176">
        <f t="shared" si="0"/>
        <v>9.333333333333334</v>
      </c>
      <c r="AE42" s="177">
        <f t="shared" si="1"/>
        <v>7.333333333333334</v>
      </c>
    </row>
    <row r="43" spans="1:31" ht="27.75" thickBot="1">
      <c r="A43" s="178">
        <v>39</v>
      </c>
      <c r="B43" s="179" t="s">
        <v>186</v>
      </c>
      <c r="C43" s="180">
        <f>'[1]ЦВМиРД'!$C$15+'[1]ЦВМиРД'!$C$18</f>
        <v>0</v>
      </c>
      <c r="D43" s="158" t="str">
        <f>'[1]ЦВМиРД'!$A$266</f>
        <v>-</v>
      </c>
      <c r="E43" s="159"/>
      <c r="F43" s="160" t="str">
        <f>'[1]ЦВМиРД'!$B$266</f>
        <v>-</v>
      </c>
      <c r="G43" s="161"/>
      <c r="H43" s="162" t="str">
        <f>'[1]ЦВМиРД'!$C$266</f>
        <v>-</v>
      </c>
      <c r="I43" s="163"/>
      <c r="J43" s="164" t="str">
        <f>'[1]ЦВМиРД'!$D$266</f>
        <v>-</v>
      </c>
      <c r="K43" s="165"/>
      <c r="L43" s="166" t="s">
        <v>5</v>
      </c>
      <c r="M43" s="167"/>
      <c r="N43" s="168" t="s">
        <v>5</v>
      </c>
      <c r="O43" s="169"/>
      <c r="P43" s="170" t="s">
        <v>5</v>
      </c>
      <c r="Q43" s="181">
        <f>'[1]ЦВМиРД'!$C$16+'[1]ЦВМиРД'!$C$17</f>
        <v>15</v>
      </c>
      <c r="R43" s="158">
        <f>'[1]ЦВМиРД'!$E$266</f>
        <v>56.65</v>
      </c>
      <c r="S43" s="172">
        <v>6</v>
      </c>
      <c r="T43" s="160" t="str">
        <f>'[1]ЦВМиРД'!$F$266</f>
        <v>-</v>
      </c>
      <c r="U43" s="161" t="s">
        <v>5</v>
      </c>
      <c r="V43" s="162">
        <f>'[1]ЦВМиРД'!$G$266</f>
        <v>100</v>
      </c>
      <c r="W43" s="163">
        <v>10</v>
      </c>
      <c r="X43" s="173">
        <f>'[1]ЦВМиРД'!$H$266</f>
        <v>76.66666666666667</v>
      </c>
      <c r="Y43" s="165">
        <v>8</v>
      </c>
      <c r="Z43" s="166">
        <f>'[1]ЦВМиРД'!$D$187</f>
        <v>93.3</v>
      </c>
      <c r="AA43" s="174">
        <v>10</v>
      </c>
      <c r="AB43" s="168">
        <f>'[1]ЦВМиРД'!$D$190</f>
        <v>66.7</v>
      </c>
      <c r="AC43" s="175">
        <v>7</v>
      </c>
      <c r="AD43" s="176">
        <f>(S43+W43+Y43+AA43+AC43)/5</f>
        <v>8.2</v>
      </c>
      <c r="AE43" s="177">
        <f>AD43</f>
        <v>8.2</v>
      </c>
    </row>
    <row r="44" spans="1:31" ht="27.75" thickBot="1">
      <c r="A44" s="178">
        <v>40</v>
      </c>
      <c r="B44" s="179" t="s">
        <v>187</v>
      </c>
      <c r="C44" s="180">
        <f>'[1]ЦМР'!$C$15+'[1]ЦМР'!$C$18</f>
        <v>34</v>
      </c>
      <c r="D44" s="158">
        <f>'[1]ЦМР'!$A$266</f>
        <v>87.66000000000001</v>
      </c>
      <c r="E44" s="159" t="s">
        <v>140</v>
      </c>
      <c r="F44" s="160">
        <f>'[1]ЦМР'!$B$266</f>
        <v>93.4</v>
      </c>
      <c r="G44" s="161">
        <v>10</v>
      </c>
      <c r="H44" s="162">
        <f>'[1]ЦМР'!$C$266</f>
        <v>76.5</v>
      </c>
      <c r="I44" s="163">
        <v>8</v>
      </c>
      <c r="J44" s="164">
        <f>'[1]ЦМР'!$D$266</f>
        <v>63.975</v>
      </c>
      <c r="K44" s="165">
        <v>7</v>
      </c>
      <c r="L44" s="166">
        <f>'[1]ЦМР'!$D$93</f>
        <v>97.1</v>
      </c>
      <c r="M44" s="167">
        <v>10</v>
      </c>
      <c r="N44" s="168">
        <f>'[1]ЦМР'!$D$96</f>
        <v>94.1</v>
      </c>
      <c r="O44" s="169">
        <v>10</v>
      </c>
      <c r="P44" s="170">
        <f>(K44+I44+G44+E44+'[1]деонтология'!H52+'[1]деонтология'!F52)/6</f>
        <v>9</v>
      </c>
      <c r="Q44" s="181">
        <f>'[1]ЦМР'!$C$16+'[1]ЦМР'!$C$17</f>
        <v>0</v>
      </c>
      <c r="R44" s="158" t="str">
        <f>'[1]ЦМР'!$E$266</f>
        <v>-</v>
      </c>
      <c r="S44" s="172" t="s">
        <v>5</v>
      </c>
      <c r="T44" s="160" t="str">
        <f>'[1]ЦМР'!$F$266</f>
        <v>-</v>
      </c>
      <c r="U44" s="161" t="s">
        <v>5</v>
      </c>
      <c r="V44" s="162" t="str">
        <f>'[1]ЦМР'!$G$266</f>
        <v>-</v>
      </c>
      <c r="W44" s="163" t="s">
        <v>5</v>
      </c>
      <c r="X44" s="173" t="str">
        <f>'[1]ЦМР'!$H$266</f>
        <v>-</v>
      </c>
      <c r="Y44" s="165" t="s">
        <v>5</v>
      </c>
      <c r="Z44" s="166" t="s">
        <v>5</v>
      </c>
      <c r="AA44" s="174" t="s">
        <v>5</v>
      </c>
      <c r="AB44" s="168" t="s">
        <v>5</v>
      </c>
      <c r="AC44" s="175" t="s">
        <v>5</v>
      </c>
      <c r="AD44" s="176" t="s">
        <v>5</v>
      </c>
      <c r="AE44" s="177">
        <f>P44</f>
        <v>9</v>
      </c>
    </row>
    <row r="45" spans="1:31" ht="27.75" thickBot="1">
      <c r="A45" s="178">
        <v>41</v>
      </c>
      <c r="B45" s="179" t="s">
        <v>188</v>
      </c>
      <c r="C45" s="180">
        <f>'[1]чух'!$C$15+'[1]чух'!$C$18</f>
        <v>110</v>
      </c>
      <c r="D45" s="158">
        <f>'[1]чух'!$A$266</f>
        <v>81.55</v>
      </c>
      <c r="E45" s="159" t="s">
        <v>140</v>
      </c>
      <c r="F45" s="160">
        <f>'[1]чух'!$B$266</f>
        <v>80.96666666666667</v>
      </c>
      <c r="G45" s="161">
        <v>9</v>
      </c>
      <c r="H45" s="162">
        <f>'[1]чух'!$C$266</f>
        <v>77.1</v>
      </c>
      <c r="I45" s="163">
        <v>8</v>
      </c>
      <c r="J45" s="164">
        <f>'[1]чух'!$D$266</f>
        <v>64.36</v>
      </c>
      <c r="K45" s="165">
        <v>7</v>
      </c>
      <c r="L45" s="166">
        <f>'[1]чух'!$D$93</f>
        <v>77.5</v>
      </c>
      <c r="M45" s="167">
        <v>8</v>
      </c>
      <c r="N45" s="168">
        <f>'[1]чух'!$D$96</f>
        <v>90</v>
      </c>
      <c r="O45" s="169">
        <v>10</v>
      </c>
      <c r="P45" s="170">
        <f>(K45+I45+G45+E45+'[1]деонтология'!H53+'[1]деонтология'!F53)/6</f>
        <v>8.5</v>
      </c>
      <c r="Q45" s="181">
        <f>'[1]чух'!$C$16+'[1]чух'!$C$17</f>
        <v>58</v>
      </c>
      <c r="R45" s="158">
        <f>'[1]чух'!$E$266</f>
        <v>80.15</v>
      </c>
      <c r="S45" s="172">
        <v>9</v>
      </c>
      <c r="T45" s="160">
        <f>'[1]чух'!$F$266</f>
        <v>70.6</v>
      </c>
      <c r="U45" s="161">
        <v>8</v>
      </c>
      <c r="V45" s="162">
        <f>'[1]чух'!$G$266</f>
        <v>94.8</v>
      </c>
      <c r="W45" s="163">
        <v>10</v>
      </c>
      <c r="X45" s="173">
        <f>'[1]чух'!$H$266</f>
        <v>72.13333333333334</v>
      </c>
      <c r="Y45" s="165">
        <v>8</v>
      </c>
      <c r="Z45" s="166">
        <f>'[1]чух'!$D$187</f>
        <v>86.2</v>
      </c>
      <c r="AA45" s="174">
        <v>9</v>
      </c>
      <c r="AB45" s="168">
        <f>'[1]чух'!$D$190</f>
        <v>96.6</v>
      </c>
      <c r="AC45" s="175">
        <v>10</v>
      </c>
      <c r="AD45" s="176">
        <f t="shared" si="0"/>
        <v>9</v>
      </c>
      <c r="AE45" s="177">
        <f t="shared" si="1"/>
        <v>8.75</v>
      </c>
    </row>
    <row r="46" spans="1:31" ht="27.75" thickBot="1">
      <c r="A46" s="178">
        <v>42</v>
      </c>
      <c r="B46" s="179" t="s">
        <v>189</v>
      </c>
      <c r="C46" s="182">
        <f>'[1]шарья'!$C$15+'[1]шарья'!$C$18</f>
        <v>652</v>
      </c>
      <c r="D46" s="183">
        <f>'[1]шарья'!$A$266</f>
        <v>72.05</v>
      </c>
      <c r="E46" s="184" t="s">
        <v>158</v>
      </c>
      <c r="F46" s="185">
        <f>'[1]шарья'!$B$266</f>
        <v>80.93333333333334</v>
      </c>
      <c r="G46" s="186">
        <v>9</v>
      </c>
      <c r="H46" s="187">
        <f>'[1]шарья'!$C$266</f>
        <v>67.45</v>
      </c>
      <c r="I46" s="188">
        <v>7</v>
      </c>
      <c r="J46" s="189">
        <f>'[1]шарья'!$D$266</f>
        <v>78.74</v>
      </c>
      <c r="K46" s="190">
        <v>8</v>
      </c>
      <c r="L46" s="191">
        <f>'[1]шарья'!$D$93</f>
        <v>91.4</v>
      </c>
      <c r="M46" s="192">
        <v>10</v>
      </c>
      <c r="N46" s="193">
        <f>'[1]шарья'!$D$96</f>
        <v>91.4</v>
      </c>
      <c r="O46" s="194">
        <v>10</v>
      </c>
      <c r="P46" s="195">
        <f>(K46+I46+G46+E46+'[1]деонтология'!H54+'[1]деонтология'!F54)/6</f>
        <v>8.666666666666666</v>
      </c>
      <c r="Q46" s="181">
        <f>'[1]шарья'!$C$16+'[1]шарья'!$C$17</f>
        <v>204</v>
      </c>
      <c r="R46" s="183">
        <f>'[1]шарья'!$E$266</f>
        <v>90.95</v>
      </c>
      <c r="S46" s="196">
        <v>10</v>
      </c>
      <c r="T46" s="185">
        <f>'[1]шарья'!$F$266</f>
        <v>94.2</v>
      </c>
      <c r="U46" s="186">
        <v>10</v>
      </c>
      <c r="V46" s="187">
        <f>'[1]шарья'!$G$266</f>
        <v>95.6</v>
      </c>
      <c r="W46" s="188">
        <v>10</v>
      </c>
      <c r="X46" s="197">
        <f>'[1]шарья'!$H$266</f>
        <v>92</v>
      </c>
      <c r="Y46" s="190">
        <v>10</v>
      </c>
      <c r="Z46" s="191">
        <f>'[1]шарья'!$D$187</f>
        <v>98.5</v>
      </c>
      <c r="AA46" s="198">
        <v>10</v>
      </c>
      <c r="AB46" s="193">
        <f>'[1]шарья'!$D$190</f>
        <v>97.5</v>
      </c>
      <c r="AC46" s="199">
        <v>10</v>
      </c>
      <c r="AD46" s="176">
        <f t="shared" si="0"/>
        <v>10</v>
      </c>
      <c r="AE46" s="177">
        <f t="shared" si="1"/>
        <v>9.333333333333332</v>
      </c>
    </row>
  </sheetData>
  <sheetProtection/>
  <mergeCells count="9">
    <mergeCell ref="A1:AE1"/>
    <mergeCell ref="A2:A4"/>
    <mergeCell ref="B2:B4"/>
    <mergeCell ref="C2:C4"/>
    <mergeCell ref="D2:AE2"/>
    <mergeCell ref="D3:P3"/>
    <mergeCell ref="Q3:Q4"/>
    <mergeCell ref="R3:AD3"/>
    <mergeCell ref="AE3:AE4"/>
  </mergeCells>
  <printOptions/>
  <pageMargins left="0" right="0" top="0" bottom="0" header="0.31496062992125984" footer="0.31496062992125984"/>
  <pageSetup fitToHeight="1" fitToWidth="1" horizontalDpi="600" verticalDpi="600"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"МИАЦ"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Лубенина</dc:creator>
  <cp:keywords/>
  <dc:description/>
  <cp:lastModifiedBy>Админ</cp:lastModifiedBy>
  <cp:lastPrinted>2015-04-02T12:07:27Z</cp:lastPrinted>
  <dcterms:created xsi:type="dcterms:W3CDTF">2014-11-10T10:51:33Z</dcterms:created>
  <dcterms:modified xsi:type="dcterms:W3CDTF">2016-02-03T11:39:31Z</dcterms:modified>
  <cp:category/>
  <cp:version/>
  <cp:contentType/>
  <cp:contentStatus/>
</cp:coreProperties>
</file>