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9090" windowHeight="4710" activeTab="3"/>
  </bookViews>
  <sheets>
    <sheet name="Оценка  поликлиники " sheetId="1" r:id="rId1"/>
    <sheet name="оценка стационаров" sheetId="3" r:id="rId2"/>
    <sheet name="оценка критерии баллов" sheetId="4" r:id="rId3"/>
    <sheet name="рейтинги по результатам НО" sheetId="5" r:id="rId4"/>
  </sheets>
  <calcPr calcId="145621"/>
</workbook>
</file>

<file path=xl/calcChain.xml><?xml version="1.0" encoding="utf-8"?>
<calcChain xmlns="http://schemas.openxmlformats.org/spreadsheetml/2006/main">
  <c r="E17" i="3"/>
  <c r="G17"/>
  <c r="I17"/>
  <c r="K17"/>
  <c r="M17"/>
  <c r="O17"/>
  <c r="Q17"/>
  <c r="S17"/>
  <c r="U17"/>
  <c r="W17"/>
  <c r="W14"/>
  <c r="E14"/>
  <c r="G14"/>
  <c r="I14"/>
  <c r="K14"/>
  <c r="M14"/>
  <c r="O14"/>
  <c r="Q14"/>
  <c r="S14"/>
  <c r="U14"/>
  <c r="E12"/>
  <c r="G12"/>
  <c r="I12"/>
  <c r="K12"/>
  <c r="M12"/>
  <c r="O12"/>
  <c r="Q12"/>
  <c r="S12"/>
  <c r="U12"/>
  <c r="W12"/>
  <c r="E9"/>
  <c r="G9"/>
  <c r="I9"/>
  <c r="K9"/>
  <c r="M9"/>
  <c r="O9"/>
  <c r="Q9"/>
  <c r="S9"/>
  <c r="U9"/>
  <c r="W9"/>
  <c r="E19" i="1" l="1"/>
  <c r="G19"/>
  <c r="I19"/>
  <c r="K19"/>
  <c r="M19"/>
  <c r="O19"/>
  <c r="Q19"/>
  <c r="S19"/>
  <c r="U19"/>
  <c r="W19"/>
  <c r="Y19"/>
  <c r="AA19"/>
  <c r="AC19"/>
  <c r="AE19"/>
  <c r="AG19"/>
  <c r="AI19"/>
  <c r="E16"/>
  <c r="G16"/>
  <c r="I16"/>
  <c r="K16"/>
  <c r="M16"/>
  <c r="O16"/>
  <c r="Q16"/>
  <c r="S16"/>
  <c r="U16"/>
  <c r="W16"/>
  <c r="Y16"/>
  <c r="AA16"/>
  <c r="AC16"/>
  <c r="AE16"/>
  <c r="AG16"/>
  <c r="AI16"/>
  <c r="E13"/>
  <c r="G13"/>
  <c r="I13"/>
  <c r="K13"/>
  <c r="M13"/>
  <c r="O13"/>
  <c r="Q13"/>
  <c r="S13"/>
  <c r="U13"/>
  <c r="W13"/>
  <c r="Y13"/>
  <c r="AA13"/>
  <c r="AC13"/>
  <c r="AE13"/>
  <c r="AG13"/>
  <c r="AI13"/>
  <c r="E9"/>
  <c r="G9"/>
  <c r="I9"/>
  <c r="K9"/>
  <c r="M9"/>
  <c r="O9"/>
  <c r="Q9"/>
  <c r="S9"/>
  <c r="U9"/>
  <c r="W9"/>
  <c r="Y9"/>
  <c r="AA9"/>
  <c r="AC9"/>
  <c r="AE9"/>
  <c r="AG9"/>
  <c r="AI9"/>
  <c r="E4" i="3" l="1"/>
  <c r="E22" s="1"/>
  <c r="G4"/>
  <c r="G22" s="1"/>
  <c r="I4"/>
  <c r="I22" s="1"/>
  <c r="K4"/>
  <c r="K22" s="1"/>
  <c r="M4"/>
  <c r="M22" s="1"/>
  <c r="O4"/>
  <c r="O22" s="1"/>
  <c r="Q4"/>
  <c r="Q22" s="1"/>
  <c r="S4"/>
  <c r="S22" s="1"/>
  <c r="U4"/>
  <c r="U22" s="1"/>
  <c r="W4"/>
  <c r="W22" s="1"/>
  <c r="G4" i="1"/>
  <c r="G23" s="1"/>
  <c r="I4"/>
  <c r="I23" s="1"/>
  <c r="K4"/>
  <c r="K23" s="1"/>
  <c r="M4"/>
  <c r="M23" s="1"/>
  <c r="O4"/>
  <c r="O23" s="1"/>
  <c r="Q4"/>
  <c r="Q23" s="1"/>
  <c r="S4"/>
  <c r="S23" s="1"/>
  <c r="U4"/>
  <c r="U23" s="1"/>
  <c r="W4"/>
  <c r="W23" s="1"/>
  <c r="Y4"/>
  <c r="Y23" s="1"/>
  <c r="AA4"/>
  <c r="AA23" s="1"/>
  <c r="AC4"/>
  <c r="AC23" s="1"/>
  <c r="AE4"/>
  <c r="AE23" s="1"/>
  <c r="AG4"/>
  <c r="AG23" s="1"/>
  <c r="AI4"/>
  <c r="AI23" s="1"/>
  <c r="E4"/>
  <c r="E23" s="1"/>
  <c r="AH15" l="1"/>
  <c r="AF15"/>
  <c r="AD15"/>
  <c r="AB15"/>
  <c r="Z15"/>
  <c r="X15"/>
  <c r="V15"/>
  <c r="T15"/>
  <c r="R15"/>
  <c r="P15"/>
  <c r="N15"/>
  <c r="L15"/>
  <c r="J15"/>
  <c r="H15"/>
  <c r="F15"/>
  <c r="D15"/>
  <c r="C14" i="3"/>
  <c r="C16" i="1" l="1"/>
  <c r="C17" i="3" l="1"/>
  <c r="C9"/>
  <c r="C12"/>
  <c r="C4"/>
  <c r="C22" l="1"/>
  <c r="C19" i="1"/>
  <c r="C13"/>
  <c r="C9"/>
  <c r="C4"/>
  <c r="C23" l="1"/>
</calcChain>
</file>

<file path=xl/sharedStrings.xml><?xml version="1.0" encoding="utf-8"?>
<sst xmlns="http://schemas.openxmlformats.org/spreadsheetml/2006/main" count="299" uniqueCount="140">
  <si>
    <t xml:space="preserve">
         Наименование показателя  
</t>
  </si>
  <si>
    <t>значимость показателя  (баллы)</t>
  </si>
  <si>
    <t>№</t>
  </si>
  <si>
    <t xml:space="preserve">уровень рейтинга на сайте  www.bus.gov.ru (от 0 до 1) </t>
  </si>
  <si>
    <t xml:space="preserve">полнота, актуальность и понятность  информации о медицинской организации,  размещаемой на официальном сайте      (балл)         
</t>
  </si>
  <si>
    <t xml:space="preserve">наличие и доступность способов обратной связи с потребителями услуг в сфере здравоохранения на сайте  (балл) </t>
  </si>
  <si>
    <t xml:space="preserve">Доля пациентов, удовлетворенных     качеством и полнотой информации, доступной на официальном сайте     медицинской организации             </t>
  </si>
  <si>
    <t>Доля пациентов, которые записались на прием у врача при первом обращении в медицинскую организацию</t>
  </si>
  <si>
    <t xml:space="preserve">1. Открытость и доступность информации о медицинской организации </t>
  </si>
  <si>
    <t>1.1.</t>
  </si>
  <si>
    <t>1.2.</t>
  </si>
  <si>
    <t>1.3.</t>
  </si>
  <si>
    <t>1.4.</t>
  </si>
  <si>
    <t>2.1.</t>
  </si>
  <si>
    <t>2.2.</t>
  </si>
  <si>
    <t xml:space="preserve">2. Комфортность условий и доступность получения медицинских услуг, в том   числе для граждан с ограниченными возможностями здоровья  
</t>
  </si>
  <si>
    <t>2.3.</t>
  </si>
  <si>
    <t xml:space="preserve">  3. Время ожидания в очереди при получении медицинских  услуг </t>
  </si>
  <si>
    <t>3.1.</t>
  </si>
  <si>
    <t>Время ожидания посещения врача в очереди  (мин)</t>
  </si>
  <si>
    <t>3.2.</t>
  </si>
  <si>
    <t>Время ожидания результатов диагностического исследования (дни)</t>
  </si>
  <si>
    <t xml:space="preserve">4. Доброжелательность, вежливость и компетентность работников   медицинской организации </t>
  </si>
  <si>
    <t>4.1.</t>
  </si>
  <si>
    <t xml:space="preserve">5. Удовлетворенность качеством обслуживания в медицинской организации </t>
  </si>
  <si>
    <t xml:space="preserve">5.1. </t>
  </si>
  <si>
    <t>Доля пациентов, удовлетворенных условиями ожидания приема врача  в очереди</t>
  </si>
  <si>
    <t>5.2.</t>
  </si>
  <si>
    <t xml:space="preserve">Доступность получения медицинской помощи на дому </t>
  </si>
  <si>
    <t>5.3.</t>
  </si>
  <si>
    <t xml:space="preserve">Удовлетворенность посещением медицинской организации </t>
  </si>
  <si>
    <t>ГБУЗ РК «Сыктывкарская городская поликлиника №2»</t>
  </si>
  <si>
    <t>ГБУЗ РК «Сыктывкарская детская поликлиника №1»</t>
  </si>
  <si>
    <t>баллы</t>
  </si>
  <si>
    <t>ГБУЗ РК «Центральная поликлиника г. Сыктывкара»</t>
  </si>
  <si>
    <t>ГБУЗ РК  «Сыктывкарская городская больница»</t>
  </si>
  <si>
    <t>ГБУЗ РК «Сыктывкарская детская поликлиника №2»</t>
  </si>
  <si>
    <t xml:space="preserve">Доля пациентов, у которых не возникала необходимость приобретать лекарственные средства, необходимые для лечения,  за свой счет  </t>
  </si>
  <si>
    <t>Доля пациентов, у которых не возникала необходимость  оплачивать  дополнительные  диагностические  исследования за свой счет</t>
  </si>
  <si>
    <t>Доля пациентов, удовлетворенных продолжительностью, условиями ожидания, отношением персонала больницы в приемном покое</t>
  </si>
  <si>
    <t>Доля пациентов, удовлетворенных условиями оказания медицинской помощи в больнице</t>
  </si>
  <si>
    <t>Доля пациентов, удовлетворенных питанием в больнице</t>
  </si>
  <si>
    <t>Доля пациентов, удовлетворенных качеством уборки помещений, освещением комнат, температурным режимом</t>
  </si>
  <si>
    <t>5.4.</t>
  </si>
  <si>
    <t>Удовлетворенность действиями персонала больницы по уходу</t>
  </si>
  <si>
    <t>ГБУЗ РК «Сыктывкарская городская больница №1»</t>
  </si>
  <si>
    <t>ГБУЗ РК «Городская больница Эжвинского района г. Сыктывкара»</t>
  </si>
  <si>
    <t>факт.показ</t>
  </si>
  <si>
    <t>ГБУЗ РК  «Республиканский госпиталь ветеранов войн и участников боевых действий»</t>
  </si>
  <si>
    <t>ГБУЗ РК «Воргашорская больница г. Воркута»</t>
  </si>
  <si>
    <t>ГБУЗ РК «Воркутинская больница скорой медицинской помощи»</t>
  </si>
  <si>
    <t>ГБУЗ РК «Воркутинская поликлиника»</t>
  </si>
  <si>
    <t>ГБУЗ РК «Воркутинская детская больница»</t>
  </si>
  <si>
    <t>ГБУЗ РК «Ухтинская детская больница»</t>
  </si>
  <si>
    <t>ГБУЗ РУ «Ухтинская городская больница №1»</t>
  </si>
  <si>
    <t>ГБУЗ РК «Городская поликлиника №2 п.Ярега»</t>
  </si>
  <si>
    <t>ГБУЗ РК «Городская поликлиника №3 п.Водный»</t>
  </si>
  <si>
    <t>ГБУЗ РК «Ухтинская городская поликлиника»</t>
  </si>
  <si>
    <t>ГБУЗ РК «Печорская ЦРБ»</t>
  </si>
  <si>
    <t>ГБУЗ РК «Интинская центральная больница»</t>
  </si>
  <si>
    <t>ГБУЗ РК «Усинская ЦРБ»</t>
  </si>
  <si>
    <t xml:space="preserve">уровень рейтинга на сайте  www.bus.gov.ru (от 0 до 1)* </t>
  </si>
  <si>
    <t>*- по состоянию на 25.11.2014г</t>
  </si>
  <si>
    <t>Средняя длительность ожидания посещения врача с момента записи на прием дни</t>
  </si>
  <si>
    <t>Доступность записи на прием к врачу по телефону, при обращении в регистратуру, через интернет, посредством личного общения с лечащим врачом  (сумма всех способов в %)</t>
  </si>
  <si>
    <t>Средний бал по оценке удовлетворенности врачом  (по показателям работы врача  и медицинской сестры)</t>
  </si>
  <si>
    <t>Средний бал по оценке удовлетворенности медицинской сестрой (по показателям работы врача  и медицинской сестры)</t>
  </si>
  <si>
    <t>4.2.</t>
  </si>
  <si>
    <t>Удовлетворенность отношением  медицинских сестер во время пребывания  в больнице (средний балл)</t>
  </si>
  <si>
    <t>Удовлетворенность отношением врачей иво время пребывания  в больнице (средний балл)</t>
  </si>
  <si>
    <t xml:space="preserve">Поликлиника </t>
  </si>
  <si>
    <t xml:space="preserve">п. 1.4. </t>
  </si>
  <si>
    <t xml:space="preserve">диапазон </t>
  </si>
  <si>
    <t>76%  и более</t>
  </si>
  <si>
    <t xml:space="preserve">51% -75% </t>
  </si>
  <si>
    <t>26% 50%</t>
  </si>
  <si>
    <t>п.2.1.</t>
  </si>
  <si>
    <t>81% и более</t>
  </si>
  <si>
    <t>61%-80%</t>
  </si>
  <si>
    <t>41%-60%</t>
  </si>
  <si>
    <t>21%- 40%</t>
  </si>
  <si>
    <t>10%-20%</t>
  </si>
  <si>
    <t>п.2.2.</t>
  </si>
  <si>
    <t>0-1 день</t>
  </si>
  <si>
    <t>2-3 дня</t>
  </si>
  <si>
    <t>4-5дней</t>
  </si>
  <si>
    <t xml:space="preserve">6-7 дней </t>
  </si>
  <si>
    <t>п.2.3.</t>
  </si>
  <si>
    <t>п.3.1.</t>
  </si>
  <si>
    <t>менее 15 мин</t>
  </si>
  <si>
    <t xml:space="preserve">от 16 до 30 мин </t>
  </si>
  <si>
    <t>п.3.2.</t>
  </si>
  <si>
    <t xml:space="preserve">до 3-х дней </t>
  </si>
  <si>
    <t xml:space="preserve">до 5 дней </t>
  </si>
  <si>
    <t xml:space="preserve">до 7 дней </t>
  </si>
  <si>
    <t>п. 4.1.</t>
  </si>
  <si>
    <t xml:space="preserve">средняя 5,0 </t>
  </si>
  <si>
    <t>средняя 2,0-2,9</t>
  </si>
  <si>
    <t>средняя 3,0-3,9</t>
  </si>
  <si>
    <t xml:space="preserve">средняя 4,0-4,9 </t>
  </si>
  <si>
    <t xml:space="preserve">п.4.2. </t>
  </si>
  <si>
    <t xml:space="preserve">п.5.1. </t>
  </si>
  <si>
    <t>п.5.2</t>
  </si>
  <si>
    <t>76%-100%</t>
  </si>
  <si>
    <t>51%-75%</t>
  </si>
  <si>
    <t>26%-50%</t>
  </si>
  <si>
    <t>105-25%</t>
  </si>
  <si>
    <t>п.5.3.</t>
  </si>
  <si>
    <t xml:space="preserve">Стационар </t>
  </si>
  <si>
    <t xml:space="preserve">п.1.4 </t>
  </si>
  <si>
    <t>98-100%</t>
  </si>
  <si>
    <t>96-97%</t>
  </si>
  <si>
    <t>92-95%</t>
  </si>
  <si>
    <t>91-90%</t>
  </si>
  <si>
    <t>76% -100%</t>
  </si>
  <si>
    <t>10%-25%</t>
  </si>
  <si>
    <t>п.5.1.</t>
  </si>
  <si>
    <t>п.5.2.</t>
  </si>
  <si>
    <t>96%-100%</t>
  </si>
  <si>
    <t>90-95%</t>
  </si>
  <si>
    <t>71%-89%</t>
  </si>
  <si>
    <t>51%-70%</t>
  </si>
  <si>
    <t>п.5.3</t>
  </si>
  <si>
    <t>91%-100%</t>
  </si>
  <si>
    <t>80%-90%</t>
  </si>
  <si>
    <t>60%-79%</t>
  </si>
  <si>
    <t>п.5.4.</t>
  </si>
  <si>
    <t>95%-100%</t>
  </si>
  <si>
    <t>76%-94%</t>
  </si>
  <si>
    <t>60%-75%</t>
  </si>
  <si>
    <t>Рейтинг по результатам независимой оценки по поликлиникам</t>
  </si>
  <si>
    <t xml:space="preserve">место </t>
  </si>
  <si>
    <t>Наименование медицинской организации</t>
  </si>
  <si>
    <t>Количество баллов</t>
  </si>
  <si>
    <t>Рейтинг по результатам независимой оценки по стационарам</t>
  </si>
  <si>
    <t>п.1.1.</t>
  </si>
  <si>
    <t>15 и более</t>
  </si>
  <si>
    <t>от 10 до 14</t>
  </si>
  <si>
    <t>менее 9</t>
  </si>
  <si>
    <t>26%- 50%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</si>
</sst>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3" tint="-0.249977111117893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" fontId="0" fillId="0" borderId="1" xfId="0" applyNumberFormat="1" applyBorder="1"/>
    <xf numFmtId="0" fontId="0" fillId="0" borderId="1" xfId="0" applyNumberFormat="1" applyBorder="1"/>
    <xf numFmtId="0" fontId="1" fillId="0" borderId="1" xfId="0" applyNumberFormat="1" applyFont="1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10" fontId="0" fillId="0" borderId="1" xfId="0" applyNumberFormat="1" applyBorder="1"/>
    <xf numFmtId="9" fontId="0" fillId="0" borderId="1" xfId="0" applyNumberFormat="1" applyBorder="1"/>
    <xf numFmtId="10" fontId="0" fillId="0" borderId="0" xfId="0" applyNumberFormat="1"/>
    <xf numFmtId="0" fontId="0" fillId="0" borderId="5" xfId="0" applyFill="1" applyBorder="1"/>
    <xf numFmtId="9" fontId="0" fillId="0" borderId="4" xfId="0" applyNumberFormat="1" applyBorder="1"/>
    <xf numFmtId="9" fontId="0" fillId="0" borderId="3" xfId="0" applyNumberFormat="1" applyBorder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0" applyFont="1" applyBorder="1"/>
    <xf numFmtId="0" fontId="0" fillId="0" borderId="0" xfId="0" applyAlignment="1"/>
    <xf numFmtId="0" fontId="2" fillId="0" borderId="1" xfId="0" applyFont="1" applyBorder="1"/>
    <xf numFmtId="0" fontId="2" fillId="0" borderId="1" xfId="0" applyFont="1" applyBorder="1" applyAlignment="1"/>
    <xf numFmtId="0" fontId="4" fillId="0" borderId="1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5" xfId="0" applyFont="1" applyFill="1" applyBorder="1" applyAlignment="1">
      <alignment wrapText="1"/>
    </xf>
    <xf numFmtId="0" fontId="5" fillId="0" borderId="1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6" xfId="0" applyFont="1" applyBorder="1"/>
    <xf numFmtId="0" fontId="1" fillId="0" borderId="6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6"/>
  <sheetViews>
    <sheetView topLeftCell="A16" workbookViewId="0">
      <pane xSplit="1" topLeftCell="L1" activePane="topRight" state="frozen"/>
      <selection activeCell="A7" sqref="A7"/>
      <selection pane="topRight" activeCell="AE13" sqref="AE13"/>
    </sheetView>
  </sheetViews>
  <sheetFormatPr defaultRowHeight="15"/>
  <cols>
    <col min="1" max="1" width="5.140625" customWidth="1"/>
    <col min="2" max="2" width="53.140625" customWidth="1"/>
    <col min="3" max="3" width="17.42578125" customWidth="1"/>
    <col min="4" max="5" width="10.5703125" customWidth="1"/>
    <col min="6" max="6" width="11.140625" customWidth="1"/>
    <col min="7" max="7" width="12.140625" customWidth="1"/>
    <col min="8" max="8" width="10.5703125" customWidth="1"/>
    <col min="9" max="9" width="11.42578125" customWidth="1"/>
    <col min="10" max="10" width="10.85546875" customWidth="1"/>
    <col min="11" max="11" width="11.7109375" customWidth="1"/>
    <col min="12" max="12" width="10.7109375" customWidth="1"/>
    <col min="13" max="13" width="13.28515625" customWidth="1"/>
    <col min="14" max="14" width="10.85546875" customWidth="1"/>
    <col min="15" max="15" width="9.42578125" customWidth="1"/>
    <col min="16" max="16" width="10.85546875" customWidth="1"/>
    <col min="17" max="17" width="11" customWidth="1"/>
    <col min="18" max="18" width="10.7109375" customWidth="1"/>
    <col min="19" max="19" width="11.140625" customWidth="1"/>
    <col min="20" max="20" width="10.85546875" customWidth="1"/>
    <col min="21" max="21" width="11.140625" customWidth="1"/>
    <col min="22" max="22" width="11.85546875" customWidth="1"/>
    <col min="24" max="24" width="11.85546875" customWidth="1"/>
    <col min="25" max="25" width="10.85546875" customWidth="1"/>
    <col min="26" max="26" width="11.42578125" customWidth="1"/>
    <col min="28" max="28" width="11.5703125" customWidth="1"/>
    <col min="29" max="29" width="13" customWidth="1"/>
    <col min="30" max="30" width="12" customWidth="1"/>
    <col min="31" max="31" width="13.140625" customWidth="1"/>
    <col min="32" max="32" width="11" customWidth="1"/>
    <col min="33" max="33" width="11.5703125" customWidth="1"/>
    <col min="34" max="34" width="12.140625" customWidth="1"/>
    <col min="35" max="35" width="11" customWidth="1"/>
  </cols>
  <sheetData>
    <row r="2" spans="1:35" ht="59.25" customHeight="1">
      <c r="A2" s="37" t="s">
        <v>2</v>
      </c>
      <c r="B2" s="37" t="s">
        <v>0</v>
      </c>
      <c r="C2" s="39" t="s">
        <v>1</v>
      </c>
      <c r="D2" s="35" t="s">
        <v>34</v>
      </c>
      <c r="E2" s="36"/>
      <c r="F2" s="37" t="s">
        <v>31</v>
      </c>
      <c r="G2" s="37"/>
      <c r="H2" s="35" t="s">
        <v>35</v>
      </c>
      <c r="I2" s="36"/>
      <c r="J2" s="35" t="s">
        <v>32</v>
      </c>
      <c r="K2" s="36"/>
      <c r="L2" s="35" t="s">
        <v>36</v>
      </c>
      <c r="M2" s="36"/>
      <c r="N2" s="35" t="s">
        <v>48</v>
      </c>
      <c r="O2" s="36"/>
      <c r="P2" s="35" t="s">
        <v>49</v>
      </c>
      <c r="Q2" s="36"/>
      <c r="R2" s="35" t="s">
        <v>51</v>
      </c>
      <c r="S2" s="36"/>
      <c r="T2" s="35" t="s">
        <v>52</v>
      </c>
      <c r="U2" s="36"/>
      <c r="V2" s="35" t="s">
        <v>53</v>
      </c>
      <c r="W2" s="36"/>
      <c r="X2" s="35" t="s">
        <v>55</v>
      </c>
      <c r="Y2" s="36"/>
      <c r="Z2" s="35" t="s">
        <v>56</v>
      </c>
      <c r="AA2" s="36"/>
      <c r="AB2" s="35" t="s">
        <v>57</v>
      </c>
      <c r="AC2" s="36"/>
      <c r="AD2" s="35" t="s">
        <v>58</v>
      </c>
      <c r="AE2" s="36"/>
      <c r="AF2" s="37" t="s">
        <v>59</v>
      </c>
      <c r="AG2" s="37"/>
      <c r="AH2" s="35" t="s">
        <v>60</v>
      </c>
      <c r="AI2" s="36"/>
    </row>
    <row r="3" spans="1:35" ht="19.5" customHeight="1">
      <c r="A3" s="37"/>
      <c r="B3" s="38"/>
      <c r="C3" s="38"/>
      <c r="D3" s="9" t="s">
        <v>47</v>
      </c>
      <c r="E3" s="1" t="s">
        <v>33</v>
      </c>
      <c r="F3" s="10" t="s">
        <v>47</v>
      </c>
      <c r="G3" s="1" t="s">
        <v>33</v>
      </c>
      <c r="H3" s="10" t="s">
        <v>47</v>
      </c>
      <c r="I3" s="1" t="s">
        <v>33</v>
      </c>
      <c r="J3" s="10" t="s">
        <v>47</v>
      </c>
      <c r="K3" s="1" t="s">
        <v>33</v>
      </c>
      <c r="L3" s="10" t="s">
        <v>47</v>
      </c>
      <c r="M3" s="1" t="s">
        <v>33</v>
      </c>
      <c r="N3" s="10" t="s">
        <v>47</v>
      </c>
      <c r="O3" s="1" t="s">
        <v>33</v>
      </c>
      <c r="P3" s="10" t="s">
        <v>47</v>
      </c>
      <c r="Q3" s="1" t="s">
        <v>33</v>
      </c>
      <c r="R3" s="10" t="s">
        <v>47</v>
      </c>
      <c r="S3" s="1" t="s">
        <v>33</v>
      </c>
      <c r="T3" s="10" t="s">
        <v>47</v>
      </c>
      <c r="U3" s="1" t="s">
        <v>33</v>
      </c>
      <c r="V3" s="10" t="s">
        <v>47</v>
      </c>
      <c r="W3" s="1" t="s">
        <v>33</v>
      </c>
      <c r="X3" s="10" t="s">
        <v>47</v>
      </c>
      <c r="Y3" s="1" t="s">
        <v>33</v>
      </c>
      <c r="Z3" s="10" t="s">
        <v>47</v>
      </c>
      <c r="AA3" s="1" t="s">
        <v>33</v>
      </c>
      <c r="AB3" s="10" t="s">
        <v>47</v>
      </c>
      <c r="AC3" s="1" t="s">
        <v>33</v>
      </c>
      <c r="AD3" s="10" t="s">
        <v>47</v>
      </c>
      <c r="AE3" s="1" t="s">
        <v>33</v>
      </c>
      <c r="AF3" s="10" t="s">
        <v>47</v>
      </c>
      <c r="AG3" s="1" t="s">
        <v>33</v>
      </c>
      <c r="AH3" s="10" t="s">
        <v>47</v>
      </c>
      <c r="AI3" s="1" t="s">
        <v>33</v>
      </c>
    </row>
    <row r="4" spans="1:35" ht="30">
      <c r="A4" s="4"/>
      <c r="B4" s="5" t="s">
        <v>8</v>
      </c>
      <c r="C4" s="3">
        <f>SUM(C5:C8)</f>
        <v>10</v>
      </c>
      <c r="D4" s="3"/>
      <c r="E4" s="3">
        <f t="shared" ref="E4" si="0">SUM(E5:E8)</f>
        <v>3</v>
      </c>
      <c r="F4" s="3"/>
      <c r="G4" s="3">
        <f t="shared" ref="G4" si="1">SUM(G5:G8)</f>
        <v>9</v>
      </c>
      <c r="H4" s="3"/>
      <c r="I4" s="3">
        <f t="shared" ref="I4" si="2">SUM(I5:I8)</f>
        <v>8</v>
      </c>
      <c r="J4" s="3"/>
      <c r="K4" s="3">
        <f t="shared" ref="K4" si="3">SUM(K5:K8)</f>
        <v>7</v>
      </c>
      <c r="L4" s="3"/>
      <c r="M4" s="3">
        <f t="shared" ref="M4" si="4">SUM(M5:M8)</f>
        <v>9</v>
      </c>
      <c r="N4" s="3"/>
      <c r="O4" s="3">
        <f t="shared" ref="O4" si="5">SUM(O5:O8)</f>
        <v>7</v>
      </c>
      <c r="P4" s="3"/>
      <c r="Q4" s="3">
        <f t="shared" ref="Q4" si="6">SUM(Q5:Q8)</f>
        <v>6</v>
      </c>
      <c r="R4" s="3"/>
      <c r="S4" s="3">
        <f t="shared" ref="S4" si="7">SUM(S5:S8)</f>
        <v>3</v>
      </c>
      <c r="T4" s="3"/>
      <c r="U4" s="3">
        <f t="shared" ref="U4" si="8">SUM(U5:U8)</f>
        <v>7</v>
      </c>
      <c r="V4" s="3"/>
      <c r="W4" s="3">
        <f t="shared" ref="W4" si="9">SUM(W5:W8)</f>
        <v>10</v>
      </c>
      <c r="X4" s="3"/>
      <c r="Y4" s="3">
        <f t="shared" ref="Y4" si="10">SUM(Y5:Y8)</f>
        <v>8</v>
      </c>
      <c r="Z4" s="3"/>
      <c r="AA4" s="3">
        <f t="shared" ref="AA4" si="11">SUM(AA5:AA8)</f>
        <v>0</v>
      </c>
      <c r="AB4" s="3"/>
      <c r="AC4" s="3">
        <f t="shared" ref="AC4" si="12">SUM(AC5:AC8)</f>
        <v>6</v>
      </c>
      <c r="AD4" s="3"/>
      <c r="AE4" s="3">
        <f t="shared" ref="AE4" si="13">SUM(AE5:AE8)</f>
        <v>5</v>
      </c>
      <c r="AF4" s="3"/>
      <c r="AG4" s="3">
        <f t="shared" ref="AG4" si="14">SUM(AG5:AG8)</f>
        <v>4</v>
      </c>
      <c r="AH4" s="3"/>
      <c r="AI4" s="3">
        <f t="shared" ref="AI4" si="15">SUM(AI5:AI8)</f>
        <v>8</v>
      </c>
    </row>
    <row r="5" spans="1:35">
      <c r="A5" s="6" t="s">
        <v>9</v>
      </c>
      <c r="B5" s="1" t="s">
        <v>61</v>
      </c>
      <c r="C5" s="3">
        <v>2</v>
      </c>
      <c r="D5" s="1">
        <v>0</v>
      </c>
      <c r="E5" s="1">
        <v>0</v>
      </c>
      <c r="F5" s="1">
        <v>1</v>
      </c>
      <c r="G5" s="1">
        <v>2</v>
      </c>
      <c r="H5" s="1">
        <v>0.6</v>
      </c>
      <c r="I5" s="1">
        <v>1</v>
      </c>
      <c r="J5" s="1">
        <v>0</v>
      </c>
      <c r="K5" s="1">
        <v>0</v>
      </c>
      <c r="L5" s="1">
        <v>1</v>
      </c>
      <c r="M5" s="1">
        <v>2</v>
      </c>
      <c r="N5" s="1">
        <v>0.5</v>
      </c>
      <c r="O5" s="22">
        <v>1</v>
      </c>
      <c r="P5" s="1">
        <v>1</v>
      </c>
      <c r="Q5" s="1">
        <v>2</v>
      </c>
      <c r="R5" s="1">
        <v>0.6</v>
      </c>
      <c r="S5" s="1">
        <v>1</v>
      </c>
      <c r="T5" s="1">
        <v>0.6</v>
      </c>
      <c r="U5" s="1">
        <v>1</v>
      </c>
      <c r="V5" s="1">
        <v>1</v>
      </c>
      <c r="W5" s="1">
        <v>2</v>
      </c>
      <c r="X5" s="1">
        <v>0</v>
      </c>
      <c r="Y5" s="1">
        <v>0</v>
      </c>
      <c r="Z5" s="1">
        <v>0</v>
      </c>
      <c r="AA5" s="1">
        <v>0</v>
      </c>
      <c r="AB5" s="1">
        <v>1</v>
      </c>
      <c r="AC5" s="1">
        <v>2</v>
      </c>
      <c r="AD5" s="1">
        <v>1</v>
      </c>
      <c r="AE5" s="1">
        <v>2</v>
      </c>
      <c r="AF5" s="1">
        <v>1</v>
      </c>
      <c r="AG5" s="1">
        <v>2</v>
      </c>
      <c r="AH5" s="1">
        <v>1</v>
      </c>
      <c r="AI5" s="1">
        <v>2</v>
      </c>
    </row>
    <row r="6" spans="1:35" ht="59.25" customHeight="1">
      <c r="A6" s="6" t="s">
        <v>10</v>
      </c>
      <c r="B6" s="2" t="s">
        <v>4</v>
      </c>
      <c r="C6" s="3">
        <v>2</v>
      </c>
      <c r="D6" s="1">
        <v>14</v>
      </c>
      <c r="E6" s="1">
        <v>1</v>
      </c>
      <c r="F6" s="1">
        <v>20</v>
      </c>
      <c r="G6" s="1">
        <v>2</v>
      </c>
      <c r="H6" s="1">
        <v>10</v>
      </c>
      <c r="I6" s="1">
        <v>1</v>
      </c>
      <c r="J6" s="1">
        <v>17</v>
      </c>
      <c r="K6" s="1">
        <v>2</v>
      </c>
      <c r="L6" s="1">
        <v>14</v>
      </c>
      <c r="M6" s="1">
        <v>1</v>
      </c>
      <c r="N6" s="1">
        <v>9</v>
      </c>
      <c r="O6" s="1">
        <v>0</v>
      </c>
      <c r="P6" s="1">
        <v>10</v>
      </c>
      <c r="Q6" s="1">
        <v>1</v>
      </c>
      <c r="R6" s="1">
        <v>0</v>
      </c>
      <c r="S6" s="1">
        <v>0</v>
      </c>
      <c r="T6" s="1">
        <v>18</v>
      </c>
      <c r="U6" s="1">
        <v>2</v>
      </c>
      <c r="V6" s="1">
        <v>19</v>
      </c>
      <c r="W6" s="1">
        <v>2</v>
      </c>
      <c r="X6" s="1">
        <v>18</v>
      </c>
      <c r="Y6" s="1">
        <v>2</v>
      </c>
      <c r="Z6" s="1">
        <v>0</v>
      </c>
      <c r="AA6" s="1">
        <v>0</v>
      </c>
      <c r="AB6" s="1">
        <v>14</v>
      </c>
      <c r="AC6" s="1">
        <v>1</v>
      </c>
      <c r="AD6" s="1">
        <v>11</v>
      </c>
      <c r="AE6" s="1">
        <v>1</v>
      </c>
      <c r="AF6" s="1">
        <v>19</v>
      </c>
      <c r="AG6" s="1">
        <v>1</v>
      </c>
      <c r="AH6" s="1">
        <v>19</v>
      </c>
      <c r="AI6" s="1">
        <v>2</v>
      </c>
    </row>
    <row r="7" spans="1:35" ht="45">
      <c r="A7" s="6" t="s">
        <v>11</v>
      </c>
      <c r="B7" s="2" t="s">
        <v>5</v>
      </c>
      <c r="C7" s="3">
        <v>3</v>
      </c>
      <c r="D7" s="1">
        <v>0</v>
      </c>
      <c r="E7" s="1">
        <v>0</v>
      </c>
      <c r="F7" s="1">
        <v>1</v>
      </c>
      <c r="G7" s="1">
        <v>3</v>
      </c>
      <c r="H7" s="1">
        <v>1</v>
      </c>
      <c r="I7" s="1">
        <v>3</v>
      </c>
      <c r="J7" s="1">
        <v>1</v>
      </c>
      <c r="K7" s="1">
        <v>3</v>
      </c>
      <c r="L7" s="1">
        <v>1</v>
      </c>
      <c r="M7" s="1">
        <v>3</v>
      </c>
      <c r="N7" s="1">
        <v>1</v>
      </c>
      <c r="O7" s="1">
        <v>3</v>
      </c>
      <c r="P7" s="1">
        <v>0</v>
      </c>
      <c r="Q7" s="1">
        <v>0</v>
      </c>
      <c r="R7" s="1">
        <v>0</v>
      </c>
      <c r="S7" s="1">
        <v>0</v>
      </c>
      <c r="T7" s="1">
        <v>1</v>
      </c>
      <c r="U7" s="1">
        <v>3</v>
      </c>
      <c r="V7" s="1">
        <v>1</v>
      </c>
      <c r="W7" s="1">
        <v>3</v>
      </c>
      <c r="X7" s="1">
        <v>1</v>
      </c>
      <c r="Y7" s="1">
        <v>3</v>
      </c>
      <c r="Z7" s="1">
        <v>0</v>
      </c>
      <c r="AA7" s="1">
        <v>0</v>
      </c>
      <c r="AB7" s="1">
        <v>1</v>
      </c>
      <c r="AC7" s="1">
        <v>3</v>
      </c>
      <c r="AD7" s="1">
        <v>0</v>
      </c>
      <c r="AE7" s="1">
        <v>0</v>
      </c>
      <c r="AF7" s="1">
        <v>0</v>
      </c>
      <c r="AG7" s="1">
        <v>0</v>
      </c>
      <c r="AH7" s="1">
        <v>1</v>
      </c>
      <c r="AI7" s="1">
        <v>3</v>
      </c>
    </row>
    <row r="8" spans="1:35" ht="45">
      <c r="A8" s="6" t="s">
        <v>12</v>
      </c>
      <c r="B8" s="2" t="s">
        <v>6</v>
      </c>
      <c r="C8" s="3">
        <v>3</v>
      </c>
      <c r="D8" s="14">
        <v>0.68</v>
      </c>
      <c r="E8" s="1">
        <v>2</v>
      </c>
      <c r="F8" s="14">
        <v>0.53</v>
      </c>
      <c r="G8" s="1">
        <v>2</v>
      </c>
      <c r="H8" s="14">
        <v>0.77</v>
      </c>
      <c r="I8" s="1">
        <v>3</v>
      </c>
      <c r="J8" s="16">
        <v>0.73</v>
      </c>
      <c r="K8" s="1">
        <v>2</v>
      </c>
      <c r="L8" s="14">
        <v>0.84</v>
      </c>
      <c r="M8" s="1">
        <v>3</v>
      </c>
      <c r="N8" s="14">
        <v>0.91</v>
      </c>
      <c r="O8" s="1">
        <v>3</v>
      </c>
      <c r="P8" s="15">
        <v>0.82</v>
      </c>
      <c r="Q8" s="1">
        <v>3</v>
      </c>
      <c r="R8" s="15">
        <v>0.71</v>
      </c>
      <c r="S8" s="1">
        <v>2</v>
      </c>
      <c r="T8" s="15">
        <v>0.36</v>
      </c>
      <c r="U8" s="1">
        <v>1</v>
      </c>
      <c r="V8" s="15">
        <v>0.94</v>
      </c>
      <c r="W8" s="1">
        <v>3</v>
      </c>
      <c r="X8" s="15">
        <v>0.85</v>
      </c>
      <c r="Y8" s="1">
        <v>3</v>
      </c>
      <c r="Z8" s="15">
        <v>0.11</v>
      </c>
      <c r="AA8" s="1">
        <v>0</v>
      </c>
      <c r="AB8" s="15">
        <v>0.25</v>
      </c>
      <c r="AC8" s="1">
        <v>0</v>
      </c>
      <c r="AD8" s="15">
        <v>0.56000000000000005</v>
      </c>
      <c r="AE8" s="1">
        <v>2</v>
      </c>
      <c r="AF8" s="15">
        <v>0.44</v>
      </c>
      <c r="AG8" s="1">
        <v>1</v>
      </c>
      <c r="AH8" s="15">
        <v>0.28999999999999998</v>
      </c>
      <c r="AI8" s="1">
        <v>1</v>
      </c>
    </row>
    <row r="9" spans="1:35" ht="65.25" customHeight="1">
      <c r="A9" s="8"/>
      <c r="B9" s="5" t="s">
        <v>15</v>
      </c>
      <c r="C9" s="3">
        <f>SUM(C10:C12)</f>
        <v>14</v>
      </c>
      <c r="D9" s="3"/>
      <c r="E9" s="3">
        <f t="shared" ref="E9:AI9" si="16">SUM(E10:E12)</f>
        <v>8</v>
      </c>
      <c r="F9" s="3"/>
      <c r="G9" s="3">
        <f t="shared" si="16"/>
        <v>10</v>
      </c>
      <c r="H9" s="3"/>
      <c r="I9" s="3">
        <f t="shared" si="16"/>
        <v>13</v>
      </c>
      <c r="J9" s="3"/>
      <c r="K9" s="3">
        <f t="shared" si="16"/>
        <v>9</v>
      </c>
      <c r="L9" s="3"/>
      <c r="M9" s="3">
        <f t="shared" si="16"/>
        <v>9</v>
      </c>
      <c r="N9" s="3"/>
      <c r="O9" s="3">
        <f t="shared" si="16"/>
        <v>13</v>
      </c>
      <c r="P9" s="3"/>
      <c r="Q9" s="3">
        <f t="shared" si="16"/>
        <v>14</v>
      </c>
      <c r="R9" s="3"/>
      <c r="S9" s="3">
        <f t="shared" si="16"/>
        <v>10</v>
      </c>
      <c r="T9" s="3"/>
      <c r="U9" s="3">
        <f t="shared" si="16"/>
        <v>12</v>
      </c>
      <c r="V9" s="3"/>
      <c r="W9" s="3">
        <f t="shared" si="16"/>
        <v>13</v>
      </c>
      <c r="X9" s="3"/>
      <c r="Y9" s="3">
        <f t="shared" si="16"/>
        <v>14</v>
      </c>
      <c r="Z9" s="3"/>
      <c r="AA9" s="3">
        <f t="shared" si="16"/>
        <v>13</v>
      </c>
      <c r="AB9" s="3"/>
      <c r="AC9" s="3">
        <f t="shared" si="16"/>
        <v>1</v>
      </c>
      <c r="AD9" s="3"/>
      <c r="AE9" s="3">
        <f t="shared" si="16"/>
        <v>8</v>
      </c>
      <c r="AF9" s="3"/>
      <c r="AG9" s="3">
        <f t="shared" si="16"/>
        <v>5</v>
      </c>
      <c r="AH9" s="3"/>
      <c r="AI9" s="3">
        <f t="shared" si="16"/>
        <v>4</v>
      </c>
    </row>
    <row r="10" spans="1:35" ht="30">
      <c r="A10" s="7" t="s">
        <v>13</v>
      </c>
      <c r="B10" s="2" t="s">
        <v>7</v>
      </c>
      <c r="C10" s="3">
        <v>5</v>
      </c>
      <c r="D10" s="14">
        <v>0.49</v>
      </c>
      <c r="E10" s="1">
        <v>3</v>
      </c>
      <c r="F10" s="14">
        <v>0.68</v>
      </c>
      <c r="G10" s="1">
        <v>4</v>
      </c>
      <c r="H10" s="14">
        <v>0.83</v>
      </c>
      <c r="I10" s="1">
        <v>5</v>
      </c>
      <c r="J10" s="14">
        <v>0.78</v>
      </c>
      <c r="K10" s="1">
        <v>4</v>
      </c>
      <c r="L10" s="14">
        <v>0.77</v>
      </c>
      <c r="M10" s="1">
        <v>4</v>
      </c>
      <c r="N10" s="14">
        <v>0.88</v>
      </c>
      <c r="O10" s="1">
        <v>5</v>
      </c>
      <c r="P10" s="15">
        <v>0.88</v>
      </c>
      <c r="Q10" s="1">
        <v>5</v>
      </c>
      <c r="R10" s="15">
        <v>0.68</v>
      </c>
      <c r="S10" s="1">
        <v>4</v>
      </c>
      <c r="T10" s="15">
        <v>0.64</v>
      </c>
      <c r="U10" s="1">
        <v>4</v>
      </c>
      <c r="V10" s="15">
        <v>0.92</v>
      </c>
      <c r="W10" s="1">
        <v>5</v>
      </c>
      <c r="X10" s="15">
        <v>0.92</v>
      </c>
      <c r="Y10" s="1">
        <v>5</v>
      </c>
      <c r="Z10" s="15">
        <v>0.78</v>
      </c>
      <c r="AA10" s="1">
        <v>4</v>
      </c>
      <c r="AB10" s="14">
        <v>9.8000000000000004E-2</v>
      </c>
      <c r="AC10" s="1">
        <v>0</v>
      </c>
      <c r="AD10" s="15">
        <v>0.54</v>
      </c>
      <c r="AE10" s="1">
        <v>3</v>
      </c>
      <c r="AF10" s="15">
        <v>0.36</v>
      </c>
      <c r="AG10" s="1">
        <v>2</v>
      </c>
      <c r="AH10" s="15">
        <v>0.21</v>
      </c>
      <c r="AI10" s="1">
        <v>2</v>
      </c>
    </row>
    <row r="11" spans="1:35" ht="30">
      <c r="A11" s="7" t="s">
        <v>14</v>
      </c>
      <c r="B11" s="2" t="s">
        <v>63</v>
      </c>
      <c r="C11" s="3">
        <v>4</v>
      </c>
      <c r="D11" s="1">
        <v>11</v>
      </c>
      <c r="E11" s="1">
        <v>0</v>
      </c>
      <c r="F11" s="1">
        <v>5.8</v>
      </c>
      <c r="G11" s="1">
        <v>2</v>
      </c>
      <c r="H11" s="1">
        <v>3.7</v>
      </c>
      <c r="I11" s="1">
        <v>3</v>
      </c>
      <c r="J11" s="1">
        <v>9.6</v>
      </c>
      <c r="K11" s="1">
        <v>0</v>
      </c>
      <c r="L11" s="12">
        <v>8.5</v>
      </c>
      <c r="M11" s="1">
        <v>0</v>
      </c>
      <c r="N11" s="1">
        <v>1.7</v>
      </c>
      <c r="O11" s="1">
        <v>4</v>
      </c>
      <c r="P11" s="1">
        <v>0.6</v>
      </c>
      <c r="Q11" s="1">
        <v>4</v>
      </c>
      <c r="R11" s="1">
        <v>5.2</v>
      </c>
      <c r="S11" s="1">
        <v>2</v>
      </c>
      <c r="T11" s="1">
        <v>2.6</v>
      </c>
      <c r="U11" s="1">
        <v>3</v>
      </c>
      <c r="V11" s="1">
        <v>3.9</v>
      </c>
      <c r="W11" s="1">
        <v>3</v>
      </c>
      <c r="X11" s="1">
        <v>1</v>
      </c>
      <c r="Y11" s="1">
        <v>4</v>
      </c>
      <c r="Z11" s="1">
        <v>1.6</v>
      </c>
      <c r="AA11" s="1">
        <v>4</v>
      </c>
      <c r="AB11" s="1">
        <v>73</v>
      </c>
      <c r="AC11" s="1">
        <v>0</v>
      </c>
      <c r="AD11" s="1">
        <v>22.4</v>
      </c>
      <c r="AE11" s="1">
        <v>0</v>
      </c>
      <c r="AF11" s="1">
        <v>59.6</v>
      </c>
      <c r="AG11" s="1">
        <v>0</v>
      </c>
      <c r="AH11" s="1">
        <v>57</v>
      </c>
      <c r="AI11" s="1">
        <v>0</v>
      </c>
    </row>
    <row r="12" spans="1:35" ht="60">
      <c r="A12" s="7" t="s">
        <v>16</v>
      </c>
      <c r="B12" s="2" t="s">
        <v>64</v>
      </c>
      <c r="C12" s="3">
        <v>5</v>
      </c>
      <c r="D12" s="15">
        <v>0.81</v>
      </c>
      <c r="E12" s="1">
        <v>5</v>
      </c>
      <c r="F12" s="14">
        <v>0.71</v>
      </c>
      <c r="G12" s="1">
        <v>4</v>
      </c>
      <c r="H12" s="14">
        <v>0.83</v>
      </c>
      <c r="I12" s="1">
        <v>5</v>
      </c>
      <c r="J12" s="16">
        <v>0.85</v>
      </c>
      <c r="K12" s="1">
        <v>5</v>
      </c>
      <c r="L12" s="15">
        <v>0.81</v>
      </c>
      <c r="M12" s="1">
        <v>5</v>
      </c>
      <c r="N12" s="14">
        <v>0.79</v>
      </c>
      <c r="O12" s="1">
        <v>4</v>
      </c>
      <c r="P12" s="15">
        <v>0.94</v>
      </c>
      <c r="Q12" s="1">
        <v>5</v>
      </c>
      <c r="R12" s="15">
        <v>0.76</v>
      </c>
      <c r="S12" s="1">
        <v>4</v>
      </c>
      <c r="T12" s="15">
        <v>0.91</v>
      </c>
      <c r="U12" s="1">
        <v>5</v>
      </c>
      <c r="V12" s="15">
        <v>0.97</v>
      </c>
      <c r="W12" s="1">
        <v>5</v>
      </c>
      <c r="X12" s="15">
        <v>0.92</v>
      </c>
      <c r="Y12" s="1">
        <v>5</v>
      </c>
      <c r="Z12" s="15">
        <v>0.89</v>
      </c>
      <c r="AA12" s="1">
        <v>5</v>
      </c>
      <c r="AB12" s="14">
        <v>0.125</v>
      </c>
      <c r="AC12" s="1">
        <v>1</v>
      </c>
      <c r="AD12" s="15">
        <v>0.84</v>
      </c>
      <c r="AE12" s="1">
        <v>5</v>
      </c>
      <c r="AF12" s="15">
        <v>0.46</v>
      </c>
      <c r="AG12" s="1">
        <v>3</v>
      </c>
      <c r="AH12" s="1">
        <v>29</v>
      </c>
      <c r="AI12" s="1">
        <v>2</v>
      </c>
    </row>
    <row r="13" spans="1:35" ht="30">
      <c r="A13" s="7"/>
      <c r="B13" s="5" t="s">
        <v>17</v>
      </c>
      <c r="C13" s="3">
        <f>SUM(C14:C15)</f>
        <v>5</v>
      </c>
      <c r="D13" s="3"/>
      <c r="E13" s="3">
        <f t="shared" ref="E13:AI13" si="17">SUM(E14:E15)</f>
        <v>3</v>
      </c>
      <c r="F13" s="3"/>
      <c r="G13" s="3">
        <f t="shared" si="17"/>
        <v>2</v>
      </c>
      <c r="H13" s="3"/>
      <c r="I13" s="3">
        <f t="shared" si="17"/>
        <v>3</v>
      </c>
      <c r="J13" s="3"/>
      <c r="K13" s="3">
        <f t="shared" si="17"/>
        <v>4</v>
      </c>
      <c r="L13" s="3"/>
      <c r="M13" s="3">
        <f t="shared" si="17"/>
        <v>4</v>
      </c>
      <c r="N13" s="3"/>
      <c r="O13" s="3">
        <f t="shared" si="17"/>
        <v>5</v>
      </c>
      <c r="P13" s="3"/>
      <c r="Q13" s="3">
        <f t="shared" si="17"/>
        <v>3</v>
      </c>
      <c r="R13" s="3"/>
      <c r="S13" s="3">
        <f t="shared" si="17"/>
        <v>1</v>
      </c>
      <c r="T13" s="3"/>
      <c r="U13" s="3">
        <f t="shared" si="17"/>
        <v>2</v>
      </c>
      <c r="V13" s="3"/>
      <c r="W13" s="3">
        <f t="shared" si="17"/>
        <v>4</v>
      </c>
      <c r="X13" s="3"/>
      <c r="Y13" s="3">
        <f t="shared" si="17"/>
        <v>3</v>
      </c>
      <c r="Z13" s="3"/>
      <c r="AA13" s="3">
        <f t="shared" si="17"/>
        <v>2</v>
      </c>
      <c r="AB13" s="3"/>
      <c r="AC13" s="3">
        <f t="shared" si="17"/>
        <v>3</v>
      </c>
      <c r="AD13" s="3"/>
      <c r="AE13" s="3">
        <f t="shared" si="17"/>
        <v>0</v>
      </c>
      <c r="AF13" s="3"/>
      <c r="AG13" s="3">
        <f t="shared" si="17"/>
        <v>1</v>
      </c>
      <c r="AH13" s="3"/>
      <c r="AI13" s="3">
        <f t="shared" si="17"/>
        <v>2</v>
      </c>
    </row>
    <row r="14" spans="1:35">
      <c r="A14" s="7" t="s">
        <v>18</v>
      </c>
      <c r="B14" s="2" t="s">
        <v>19</v>
      </c>
      <c r="C14" s="3">
        <v>2</v>
      </c>
      <c r="D14" s="1">
        <v>13.2</v>
      </c>
      <c r="E14" s="1">
        <v>2</v>
      </c>
      <c r="F14" s="1">
        <v>7</v>
      </c>
      <c r="G14" s="1">
        <v>2</v>
      </c>
      <c r="H14" s="1">
        <v>7</v>
      </c>
      <c r="I14" s="1">
        <v>2</v>
      </c>
      <c r="J14" s="1">
        <v>7.5</v>
      </c>
      <c r="K14" s="1">
        <v>2</v>
      </c>
      <c r="L14" s="1">
        <v>12.7</v>
      </c>
      <c r="M14" s="1">
        <v>2</v>
      </c>
      <c r="N14" s="1">
        <v>5.9</v>
      </c>
      <c r="O14" s="1">
        <v>2</v>
      </c>
      <c r="P14" s="1">
        <v>14</v>
      </c>
      <c r="Q14" s="1">
        <v>2</v>
      </c>
      <c r="R14" s="1">
        <v>19.600000000000001</v>
      </c>
      <c r="S14" s="1">
        <v>1</v>
      </c>
      <c r="T14" s="1">
        <v>10.5</v>
      </c>
      <c r="U14" s="1">
        <v>2</v>
      </c>
      <c r="V14" s="1">
        <v>15.4</v>
      </c>
      <c r="W14" s="1">
        <v>2</v>
      </c>
      <c r="X14" s="1">
        <v>3</v>
      </c>
      <c r="Y14" s="1">
        <v>2</v>
      </c>
      <c r="Z14" s="1">
        <v>6</v>
      </c>
      <c r="AA14" s="1">
        <v>2</v>
      </c>
      <c r="AB14" s="1">
        <v>18.8</v>
      </c>
      <c r="AC14" s="1">
        <v>1</v>
      </c>
      <c r="AD14" s="1">
        <v>35</v>
      </c>
      <c r="AE14" s="1">
        <v>0</v>
      </c>
      <c r="AF14" s="1">
        <v>19</v>
      </c>
      <c r="AG14" s="1">
        <v>1</v>
      </c>
      <c r="AH14" s="1">
        <v>19.7</v>
      </c>
      <c r="AI14" s="1">
        <v>1</v>
      </c>
    </row>
    <row r="15" spans="1:35" ht="30">
      <c r="A15" s="7" t="s">
        <v>20</v>
      </c>
      <c r="B15" s="2" t="s">
        <v>21</v>
      </c>
      <c r="C15" s="3">
        <v>3</v>
      </c>
      <c r="D15" s="20">
        <f>297.44/39</f>
        <v>7.6266666666666669</v>
      </c>
      <c r="E15" s="1">
        <v>1</v>
      </c>
      <c r="F15" s="1">
        <f>240/25</f>
        <v>9.6</v>
      </c>
      <c r="G15" s="1">
        <v>0</v>
      </c>
      <c r="H15" s="20">
        <f>181.25/24</f>
        <v>7.552083333333333</v>
      </c>
      <c r="I15" s="1">
        <v>1</v>
      </c>
      <c r="J15" s="20">
        <f>186.49/37</f>
        <v>5.0402702702702706</v>
      </c>
      <c r="K15" s="1">
        <v>2</v>
      </c>
      <c r="L15" s="20">
        <f>235.23/44</f>
        <v>5.3461363636363632</v>
      </c>
      <c r="M15" s="1">
        <v>2</v>
      </c>
      <c r="N15" s="20">
        <f>113.64/33</f>
        <v>3.4436363636363638</v>
      </c>
      <c r="O15" s="1">
        <v>3</v>
      </c>
      <c r="P15" s="20">
        <f>108.82/17</f>
        <v>6.4011764705882346</v>
      </c>
      <c r="Q15" s="1">
        <v>1</v>
      </c>
      <c r="R15" s="20">
        <f>178.57/21</f>
        <v>8.5033333333333339</v>
      </c>
      <c r="S15" s="1">
        <v>0</v>
      </c>
      <c r="T15" s="20">
        <f>413.64/11</f>
        <v>37.603636363636362</v>
      </c>
      <c r="U15" s="1">
        <v>0</v>
      </c>
      <c r="V15" s="20">
        <f>190.28/36</f>
        <v>5.2855555555555558</v>
      </c>
      <c r="W15" s="1">
        <v>2</v>
      </c>
      <c r="X15" s="20">
        <f>110.71/14</f>
        <v>7.907857142857142</v>
      </c>
      <c r="Y15" s="1">
        <v>1</v>
      </c>
      <c r="Z15" s="20">
        <f>639.89/9</f>
        <v>71.098888888888894</v>
      </c>
      <c r="AA15" s="1">
        <v>0</v>
      </c>
      <c r="AB15" s="20">
        <f>245.69/58</f>
        <v>4.2360344827586207</v>
      </c>
      <c r="AC15" s="1">
        <v>2</v>
      </c>
      <c r="AD15" s="20">
        <f>342.86/35</f>
        <v>9.7960000000000012</v>
      </c>
      <c r="AE15" s="1">
        <v>0</v>
      </c>
      <c r="AF15" s="20">
        <f>256.67/15</f>
        <v>17.111333333333334</v>
      </c>
      <c r="AG15" s="1">
        <v>0</v>
      </c>
      <c r="AH15" s="20">
        <f>208.06/31</f>
        <v>6.7116129032258067</v>
      </c>
      <c r="AI15" s="1">
        <v>1</v>
      </c>
    </row>
    <row r="16" spans="1:35" ht="45">
      <c r="A16" s="7"/>
      <c r="B16" s="5" t="s">
        <v>22</v>
      </c>
      <c r="C16" s="3">
        <f>SUM(C17:C18)</f>
        <v>8</v>
      </c>
      <c r="D16" s="3"/>
      <c r="E16" s="3">
        <f t="shared" ref="E16:AI16" si="18">SUM(E17:E18)</f>
        <v>5</v>
      </c>
      <c r="F16" s="3"/>
      <c r="G16" s="3">
        <f t="shared" si="18"/>
        <v>6</v>
      </c>
      <c r="H16" s="3"/>
      <c r="I16" s="3">
        <f t="shared" si="18"/>
        <v>4</v>
      </c>
      <c r="J16" s="3"/>
      <c r="K16" s="3">
        <f t="shared" si="18"/>
        <v>6</v>
      </c>
      <c r="L16" s="3"/>
      <c r="M16" s="3">
        <f t="shared" si="18"/>
        <v>5</v>
      </c>
      <c r="N16" s="3"/>
      <c r="O16" s="3">
        <f t="shared" si="18"/>
        <v>6</v>
      </c>
      <c r="P16" s="3"/>
      <c r="Q16" s="3">
        <f t="shared" si="18"/>
        <v>6</v>
      </c>
      <c r="R16" s="3"/>
      <c r="S16" s="3">
        <f t="shared" si="18"/>
        <v>6</v>
      </c>
      <c r="T16" s="3"/>
      <c r="U16" s="3">
        <f t="shared" si="18"/>
        <v>4</v>
      </c>
      <c r="V16" s="3"/>
      <c r="W16" s="3">
        <f t="shared" si="18"/>
        <v>6</v>
      </c>
      <c r="X16" s="3"/>
      <c r="Y16" s="3">
        <f t="shared" si="18"/>
        <v>6</v>
      </c>
      <c r="Z16" s="3"/>
      <c r="AA16" s="3">
        <f t="shared" si="18"/>
        <v>4</v>
      </c>
      <c r="AB16" s="3"/>
      <c r="AC16" s="3">
        <f t="shared" si="18"/>
        <v>4</v>
      </c>
      <c r="AD16" s="3"/>
      <c r="AE16" s="3">
        <f t="shared" si="18"/>
        <v>4</v>
      </c>
      <c r="AF16" s="3"/>
      <c r="AG16" s="3">
        <f t="shared" si="18"/>
        <v>3</v>
      </c>
      <c r="AH16" s="3"/>
      <c r="AI16" s="3">
        <f t="shared" si="18"/>
        <v>6</v>
      </c>
    </row>
    <row r="17" spans="1:35" ht="30">
      <c r="A17" s="7" t="s">
        <v>23</v>
      </c>
      <c r="B17" s="2" t="s">
        <v>65</v>
      </c>
      <c r="C17" s="3">
        <v>4</v>
      </c>
      <c r="D17" s="1">
        <v>4</v>
      </c>
      <c r="E17" s="1">
        <v>3</v>
      </c>
      <c r="F17" s="1">
        <v>4.5</v>
      </c>
      <c r="G17" s="1">
        <v>3</v>
      </c>
      <c r="H17" s="1">
        <v>3.75</v>
      </c>
      <c r="I17" s="1">
        <v>2</v>
      </c>
      <c r="J17" s="17">
        <v>4.4000000000000004</v>
      </c>
      <c r="K17" s="1">
        <v>3</v>
      </c>
      <c r="L17" s="1">
        <v>3.9</v>
      </c>
      <c r="M17" s="1">
        <v>2</v>
      </c>
      <c r="N17" s="1">
        <v>4.8</v>
      </c>
      <c r="O17" s="1">
        <v>3</v>
      </c>
      <c r="P17" s="1">
        <v>4.5</v>
      </c>
      <c r="Q17" s="1">
        <v>3</v>
      </c>
      <c r="R17" s="1">
        <v>4.3</v>
      </c>
      <c r="S17" s="1">
        <v>3</v>
      </c>
      <c r="T17" s="1">
        <v>3.5</v>
      </c>
      <c r="U17" s="1">
        <v>2</v>
      </c>
      <c r="V17" s="1">
        <v>4.5</v>
      </c>
      <c r="W17" s="1">
        <v>3</v>
      </c>
      <c r="X17" s="1">
        <v>4.2</v>
      </c>
      <c r="Y17" s="1">
        <v>3</v>
      </c>
      <c r="Z17" s="1">
        <v>3.7</v>
      </c>
      <c r="AA17" s="1">
        <v>2</v>
      </c>
      <c r="AB17" s="1">
        <v>3</v>
      </c>
      <c r="AC17" s="1">
        <v>2</v>
      </c>
      <c r="AD17" s="1">
        <v>3.8</v>
      </c>
      <c r="AE17" s="1">
        <v>2</v>
      </c>
      <c r="AF17" s="1">
        <v>3</v>
      </c>
      <c r="AG17" s="1">
        <v>2</v>
      </c>
      <c r="AH17" s="1">
        <v>4</v>
      </c>
      <c r="AI17" s="1">
        <v>3</v>
      </c>
    </row>
    <row r="18" spans="1:35" ht="45">
      <c r="A18" s="6" t="s">
        <v>67</v>
      </c>
      <c r="B18" s="12" t="s">
        <v>66</v>
      </c>
      <c r="C18" s="3">
        <v>4</v>
      </c>
      <c r="D18" s="1">
        <v>3.9</v>
      </c>
      <c r="E18" s="1">
        <v>2</v>
      </c>
      <c r="F18" s="1">
        <v>4.5999999999999996</v>
      </c>
      <c r="G18" s="1">
        <v>3</v>
      </c>
      <c r="H18" s="1">
        <v>3.9</v>
      </c>
      <c r="I18" s="1">
        <v>2</v>
      </c>
      <c r="J18" s="1">
        <v>4.4000000000000004</v>
      </c>
      <c r="K18" s="1">
        <v>3</v>
      </c>
      <c r="L18" s="1">
        <v>4</v>
      </c>
      <c r="M18" s="1">
        <v>3</v>
      </c>
      <c r="N18" s="1">
        <v>4.8</v>
      </c>
      <c r="O18" s="1">
        <v>3</v>
      </c>
      <c r="P18" s="1">
        <v>4.4000000000000004</v>
      </c>
      <c r="Q18" s="1">
        <v>3</v>
      </c>
      <c r="R18" s="1">
        <v>4.5</v>
      </c>
      <c r="S18" s="1">
        <v>3</v>
      </c>
      <c r="T18" s="1">
        <v>3.5</v>
      </c>
      <c r="U18" s="1">
        <v>2</v>
      </c>
      <c r="V18" s="1">
        <v>4.5999999999999996</v>
      </c>
      <c r="W18" s="1">
        <v>3</v>
      </c>
      <c r="X18" s="1">
        <v>4.3</v>
      </c>
      <c r="Y18" s="1">
        <v>3</v>
      </c>
      <c r="Z18" s="1">
        <v>3.7</v>
      </c>
      <c r="AA18" s="1">
        <v>2</v>
      </c>
      <c r="AB18" s="1">
        <v>3.2</v>
      </c>
      <c r="AC18" s="1">
        <v>2</v>
      </c>
      <c r="AD18" s="1">
        <v>3.6</v>
      </c>
      <c r="AE18" s="1">
        <v>2</v>
      </c>
      <c r="AF18" s="1">
        <v>2.8</v>
      </c>
      <c r="AG18" s="1">
        <v>1</v>
      </c>
      <c r="AH18" s="1">
        <v>4.0999999999999996</v>
      </c>
      <c r="AI18" s="1">
        <v>3</v>
      </c>
    </row>
    <row r="19" spans="1:35" ht="30">
      <c r="A19" s="7"/>
      <c r="B19" s="5" t="s">
        <v>24</v>
      </c>
      <c r="C19" s="3">
        <f>SUM(C20:C22)</f>
        <v>14</v>
      </c>
      <c r="D19" s="3"/>
      <c r="E19" s="3">
        <f t="shared" ref="E19:AI19" si="19">SUM(E20:E22)</f>
        <v>5</v>
      </c>
      <c r="F19" s="3"/>
      <c r="G19" s="3">
        <f t="shared" si="19"/>
        <v>9</v>
      </c>
      <c r="H19" s="3"/>
      <c r="I19" s="3">
        <f t="shared" si="19"/>
        <v>10</v>
      </c>
      <c r="J19" s="3"/>
      <c r="K19" s="3">
        <f t="shared" si="19"/>
        <v>11</v>
      </c>
      <c r="L19" s="3"/>
      <c r="M19" s="3">
        <f t="shared" si="19"/>
        <v>11</v>
      </c>
      <c r="N19" s="3"/>
      <c r="O19" s="3">
        <f t="shared" si="19"/>
        <v>14</v>
      </c>
      <c r="P19" s="3"/>
      <c r="Q19" s="3">
        <f t="shared" si="19"/>
        <v>10</v>
      </c>
      <c r="R19" s="3"/>
      <c r="S19" s="3">
        <f t="shared" si="19"/>
        <v>9</v>
      </c>
      <c r="T19" s="3"/>
      <c r="U19" s="3">
        <f t="shared" si="19"/>
        <v>6</v>
      </c>
      <c r="V19" s="3"/>
      <c r="W19" s="3">
        <f t="shared" si="19"/>
        <v>10</v>
      </c>
      <c r="X19" s="3"/>
      <c r="Y19" s="3">
        <f t="shared" si="19"/>
        <v>11</v>
      </c>
      <c r="Z19" s="3"/>
      <c r="AA19" s="3">
        <f t="shared" si="19"/>
        <v>6</v>
      </c>
      <c r="AB19" s="3"/>
      <c r="AC19" s="3">
        <f t="shared" si="19"/>
        <v>13</v>
      </c>
      <c r="AD19" s="3"/>
      <c r="AE19" s="3">
        <f t="shared" si="19"/>
        <v>10</v>
      </c>
      <c r="AF19" s="3"/>
      <c r="AG19" s="3">
        <f t="shared" si="19"/>
        <v>7</v>
      </c>
      <c r="AH19" s="3"/>
      <c r="AI19" s="3">
        <f t="shared" si="19"/>
        <v>4</v>
      </c>
    </row>
    <row r="20" spans="1:35" ht="30">
      <c r="A20" s="7" t="s">
        <v>25</v>
      </c>
      <c r="B20" s="2" t="s">
        <v>26</v>
      </c>
      <c r="C20" s="3">
        <v>5</v>
      </c>
      <c r="D20" s="14">
        <v>0.28999999999999998</v>
      </c>
      <c r="E20" s="1">
        <v>2</v>
      </c>
      <c r="F20" s="14">
        <v>0.38</v>
      </c>
      <c r="G20" s="1">
        <v>2</v>
      </c>
      <c r="H20" s="14">
        <v>0.45</v>
      </c>
      <c r="I20" s="1">
        <v>3</v>
      </c>
      <c r="J20" s="14">
        <v>0.63600000000000001</v>
      </c>
      <c r="K20" s="1">
        <v>4</v>
      </c>
      <c r="L20" s="14">
        <v>0.51</v>
      </c>
      <c r="M20" s="1">
        <v>3</v>
      </c>
      <c r="N20" s="14">
        <v>0.85</v>
      </c>
      <c r="O20" s="1">
        <v>5</v>
      </c>
      <c r="P20" s="15">
        <v>0.76</v>
      </c>
      <c r="Q20" s="1">
        <v>4</v>
      </c>
      <c r="R20" s="15">
        <v>0.52</v>
      </c>
      <c r="S20" s="1">
        <v>3</v>
      </c>
      <c r="T20" s="15">
        <v>0.18</v>
      </c>
      <c r="U20" s="1">
        <v>1</v>
      </c>
      <c r="V20" s="15">
        <v>0.57999999999999996</v>
      </c>
      <c r="W20" s="1">
        <v>3</v>
      </c>
      <c r="X20" s="15">
        <v>0.69</v>
      </c>
      <c r="Y20" s="1">
        <v>4</v>
      </c>
      <c r="Z20" s="15">
        <v>0.22</v>
      </c>
      <c r="AA20" s="1">
        <v>2</v>
      </c>
      <c r="AB20" s="15">
        <v>0.89</v>
      </c>
      <c r="AC20" s="1">
        <v>5</v>
      </c>
      <c r="AD20" s="15">
        <v>0.54</v>
      </c>
      <c r="AE20" s="1">
        <v>3</v>
      </c>
      <c r="AF20" s="15">
        <v>0.5</v>
      </c>
      <c r="AG20" s="1">
        <v>3</v>
      </c>
      <c r="AH20" s="15">
        <v>0.28000000000000003</v>
      </c>
      <c r="AI20" s="1">
        <v>2</v>
      </c>
    </row>
    <row r="21" spans="1:35">
      <c r="A21" s="7" t="s">
        <v>27</v>
      </c>
      <c r="B21" s="2" t="s">
        <v>28</v>
      </c>
      <c r="C21" s="3">
        <v>4</v>
      </c>
      <c r="D21" s="14">
        <v>0.49</v>
      </c>
      <c r="E21" s="1">
        <v>2</v>
      </c>
      <c r="F21" s="14">
        <v>0.63600000000000001</v>
      </c>
      <c r="G21" s="1">
        <v>3</v>
      </c>
      <c r="H21" s="14">
        <v>0.83</v>
      </c>
      <c r="I21" s="1">
        <v>4</v>
      </c>
      <c r="J21" s="14">
        <v>0.81799999999999995</v>
      </c>
      <c r="K21" s="1">
        <v>4</v>
      </c>
      <c r="L21" s="14">
        <v>0.76</v>
      </c>
      <c r="M21" s="1">
        <v>4</v>
      </c>
      <c r="N21" s="14">
        <v>0.90900000000000003</v>
      </c>
      <c r="O21" s="1">
        <v>4</v>
      </c>
      <c r="P21" s="15">
        <v>0.65</v>
      </c>
      <c r="Q21" s="1">
        <v>3</v>
      </c>
      <c r="R21" s="15">
        <v>0.52</v>
      </c>
      <c r="S21" s="1">
        <v>3</v>
      </c>
      <c r="T21" s="15">
        <v>0.73</v>
      </c>
      <c r="U21" s="1">
        <v>3</v>
      </c>
      <c r="V21" s="15">
        <v>0.86</v>
      </c>
      <c r="W21" s="1">
        <v>4</v>
      </c>
      <c r="X21" s="15">
        <v>0.77</v>
      </c>
      <c r="Y21" s="1">
        <v>4</v>
      </c>
      <c r="Z21" s="15">
        <v>0.44</v>
      </c>
      <c r="AA21" s="1">
        <v>2</v>
      </c>
      <c r="AB21" s="15">
        <v>0.93</v>
      </c>
      <c r="AC21" s="1">
        <v>4</v>
      </c>
      <c r="AD21" s="15">
        <v>0.56000000000000005</v>
      </c>
      <c r="AE21" s="1">
        <v>3</v>
      </c>
      <c r="AF21" s="15">
        <v>0.3</v>
      </c>
      <c r="AG21" s="1">
        <v>2</v>
      </c>
      <c r="AH21" s="15">
        <v>0.16</v>
      </c>
      <c r="AI21" s="1">
        <v>1</v>
      </c>
    </row>
    <row r="22" spans="1:35" ht="30">
      <c r="A22" s="7" t="s">
        <v>29</v>
      </c>
      <c r="B22" s="2" t="s">
        <v>30</v>
      </c>
      <c r="C22" s="3">
        <v>5</v>
      </c>
      <c r="D22" s="14">
        <v>0.20499999999999999</v>
      </c>
      <c r="E22" s="1">
        <v>1</v>
      </c>
      <c r="F22" s="14">
        <v>0.63</v>
      </c>
      <c r="G22" s="1">
        <v>4</v>
      </c>
      <c r="H22" s="14">
        <v>0.56999999999999995</v>
      </c>
      <c r="I22" s="1">
        <v>3</v>
      </c>
      <c r="J22" s="14">
        <v>0.60599999999999998</v>
      </c>
      <c r="K22" s="1">
        <v>3</v>
      </c>
      <c r="L22" s="14">
        <v>0.70199999999999996</v>
      </c>
      <c r="M22" s="1">
        <v>4</v>
      </c>
      <c r="N22" s="14">
        <v>0.90900000000000003</v>
      </c>
      <c r="O22" s="1">
        <v>5</v>
      </c>
      <c r="P22" s="15">
        <v>0.41</v>
      </c>
      <c r="Q22" s="1">
        <v>3</v>
      </c>
      <c r="R22" s="15">
        <v>0.52</v>
      </c>
      <c r="S22" s="1">
        <v>3</v>
      </c>
      <c r="T22" s="15">
        <v>0.27</v>
      </c>
      <c r="U22" s="1">
        <v>2</v>
      </c>
      <c r="V22" s="15">
        <v>0.44</v>
      </c>
      <c r="W22" s="1">
        <v>3</v>
      </c>
      <c r="X22" s="15">
        <v>0.54</v>
      </c>
      <c r="Y22" s="1">
        <v>3</v>
      </c>
      <c r="Z22" s="15">
        <v>0.22</v>
      </c>
      <c r="AA22" s="1">
        <v>2</v>
      </c>
      <c r="AB22" s="15">
        <v>0.75</v>
      </c>
      <c r="AC22" s="1">
        <v>4</v>
      </c>
      <c r="AD22" s="15">
        <v>0.64</v>
      </c>
      <c r="AE22" s="1">
        <v>4</v>
      </c>
      <c r="AF22" s="15">
        <v>0.33</v>
      </c>
      <c r="AG22" s="1">
        <v>2</v>
      </c>
      <c r="AH22" s="15">
        <v>0.16</v>
      </c>
      <c r="AI22" s="1">
        <v>1</v>
      </c>
    </row>
    <row r="23" spans="1:35">
      <c r="A23" s="7"/>
      <c r="B23" s="2"/>
      <c r="C23" s="3">
        <f>C4+C9+C13+C16+C19</f>
        <v>51</v>
      </c>
      <c r="D23" s="3"/>
      <c r="E23" s="3">
        <f t="shared" ref="E23:AI23" si="20">E4+E9+E13+E16+E19</f>
        <v>24</v>
      </c>
      <c r="F23" s="3"/>
      <c r="G23" s="3">
        <f t="shared" si="20"/>
        <v>36</v>
      </c>
      <c r="H23" s="3"/>
      <c r="I23" s="3">
        <f t="shared" si="20"/>
        <v>38</v>
      </c>
      <c r="J23" s="3"/>
      <c r="K23" s="3">
        <f t="shared" si="20"/>
        <v>37</v>
      </c>
      <c r="L23" s="3"/>
      <c r="M23" s="3">
        <f t="shared" si="20"/>
        <v>38</v>
      </c>
      <c r="N23" s="3"/>
      <c r="O23" s="3">
        <f t="shared" si="20"/>
        <v>45</v>
      </c>
      <c r="P23" s="3"/>
      <c r="Q23" s="3">
        <f t="shared" si="20"/>
        <v>39</v>
      </c>
      <c r="R23" s="3"/>
      <c r="S23" s="3">
        <f t="shared" si="20"/>
        <v>29</v>
      </c>
      <c r="T23" s="3"/>
      <c r="U23" s="3">
        <f t="shared" si="20"/>
        <v>31</v>
      </c>
      <c r="V23" s="3"/>
      <c r="W23" s="3">
        <f t="shared" si="20"/>
        <v>43</v>
      </c>
      <c r="X23" s="3"/>
      <c r="Y23" s="3">
        <f t="shared" si="20"/>
        <v>42</v>
      </c>
      <c r="Z23" s="3"/>
      <c r="AA23" s="3">
        <f t="shared" si="20"/>
        <v>25</v>
      </c>
      <c r="AB23" s="3"/>
      <c r="AC23" s="3">
        <f t="shared" si="20"/>
        <v>27</v>
      </c>
      <c r="AD23" s="3"/>
      <c r="AE23" s="3">
        <f t="shared" si="20"/>
        <v>27</v>
      </c>
      <c r="AF23" s="3"/>
      <c r="AG23" s="3">
        <f t="shared" si="20"/>
        <v>20</v>
      </c>
      <c r="AH23" s="3"/>
      <c r="AI23" s="3">
        <f t="shared" si="20"/>
        <v>24</v>
      </c>
    </row>
    <row r="26" spans="1:35">
      <c r="A26" t="s">
        <v>62</v>
      </c>
    </row>
  </sheetData>
  <mergeCells count="19">
    <mergeCell ref="AF2:AG2"/>
    <mergeCell ref="AH2:AI2"/>
    <mergeCell ref="V2:W2"/>
    <mergeCell ref="X2:Y2"/>
    <mergeCell ref="Z2:AA2"/>
    <mergeCell ref="AB2:AC2"/>
    <mergeCell ref="AD2:AE2"/>
    <mergeCell ref="B2:B3"/>
    <mergeCell ref="A2:A3"/>
    <mergeCell ref="C2:C3"/>
    <mergeCell ref="F2:G2"/>
    <mergeCell ref="L2:M2"/>
    <mergeCell ref="J2:K2"/>
    <mergeCell ref="P2:Q2"/>
    <mergeCell ref="R2:S2"/>
    <mergeCell ref="T2:U2"/>
    <mergeCell ref="D2:E2"/>
    <mergeCell ref="H2:I2"/>
    <mergeCell ref="N2:O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2"/>
  <sheetViews>
    <sheetView topLeftCell="C13" workbookViewId="0">
      <selection activeCell="M22" sqref="M22"/>
    </sheetView>
  </sheetViews>
  <sheetFormatPr defaultRowHeight="15"/>
  <cols>
    <col min="1" max="1" width="4.5703125" customWidth="1"/>
    <col min="2" max="2" width="52.5703125" customWidth="1"/>
    <col min="3" max="3" width="19.28515625" customWidth="1"/>
    <col min="4" max="4" width="12.7109375" customWidth="1"/>
    <col min="5" max="5" width="13.42578125" customWidth="1"/>
    <col min="6" max="6" width="13.140625" customWidth="1"/>
    <col min="7" max="7" width="16.42578125" customWidth="1"/>
    <col min="8" max="8" width="12.140625" customWidth="1"/>
    <col min="9" max="9" width="11.28515625" customWidth="1"/>
    <col min="10" max="10" width="11.85546875" customWidth="1"/>
    <col min="11" max="12" width="12.42578125" customWidth="1"/>
    <col min="13" max="13" width="13.28515625" customWidth="1"/>
    <col min="14" max="14" width="11.28515625" customWidth="1"/>
    <col min="15" max="15" width="11.42578125" customWidth="1"/>
    <col min="16" max="16" width="11.28515625" customWidth="1"/>
    <col min="17" max="17" width="11.5703125" customWidth="1"/>
    <col min="18" max="18" width="10.5703125" customWidth="1"/>
    <col min="20" max="20" width="10.85546875" customWidth="1"/>
    <col min="22" max="22" width="11.140625" customWidth="1"/>
    <col min="23" max="23" width="10.5703125" customWidth="1"/>
  </cols>
  <sheetData>
    <row r="2" spans="1:23" ht="44.25" customHeight="1">
      <c r="A2" s="37" t="s">
        <v>2</v>
      </c>
      <c r="B2" s="37" t="s">
        <v>0</v>
      </c>
      <c r="C2" s="39" t="s">
        <v>1</v>
      </c>
      <c r="D2" s="35" t="s">
        <v>45</v>
      </c>
      <c r="E2" s="36"/>
      <c r="F2" s="37" t="s">
        <v>46</v>
      </c>
      <c r="G2" s="37"/>
      <c r="H2" s="35" t="s">
        <v>49</v>
      </c>
      <c r="I2" s="36"/>
      <c r="J2" s="35" t="s">
        <v>50</v>
      </c>
      <c r="K2" s="36"/>
      <c r="L2" s="35" t="s">
        <v>52</v>
      </c>
      <c r="M2" s="36"/>
      <c r="N2" s="35" t="s">
        <v>53</v>
      </c>
      <c r="O2" s="36"/>
      <c r="P2" s="35" t="s">
        <v>54</v>
      </c>
      <c r="Q2" s="36"/>
      <c r="R2" s="35" t="s">
        <v>58</v>
      </c>
      <c r="S2" s="36"/>
      <c r="T2" s="37" t="s">
        <v>59</v>
      </c>
      <c r="U2" s="37"/>
      <c r="V2" s="35" t="s">
        <v>60</v>
      </c>
      <c r="W2" s="36"/>
    </row>
    <row r="3" spans="1:23" ht="30">
      <c r="A3" s="37"/>
      <c r="B3" s="38"/>
      <c r="C3" s="38"/>
      <c r="D3" s="9" t="s">
        <v>47</v>
      </c>
      <c r="E3" s="1" t="s">
        <v>33</v>
      </c>
      <c r="F3" s="9" t="s">
        <v>47</v>
      </c>
      <c r="G3" s="1" t="s">
        <v>33</v>
      </c>
      <c r="H3" s="10" t="s">
        <v>47</v>
      </c>
      <c r="I3" s="1" t="s">
        <v>33</v>
      </c>
      <c r="J3" s="10" t="s">
        <v>47</v>
      </c>
      <c r="K3" s="1" t="s">
        <v>33</v>
      </c>
      <c r="L3" s="10" t="s">
        <v>47</v>
      </c>
      <c r="M3" s="1" t="s">
        <v>33</v>
      </c>
      <c r="N3" s="10" t="s">
        <v>47</v>
      </c>
      <c r="O3" s="1" t="s">
        <v>33</v>
      </c>
      <c r="P3" s="10" t="s">
        <v>47</v>
      </c>
      <c r="Q3" s="1" t="s">
        <v>33</v>
      </c>
      <c r="R3" s="10" t="s">
        <v>47</v>
      </c>
      <c r="S3" s="1" t="s">
        <v>33</v>
      </c>
      <c r="T3" s="10" t="s">
        <v>47</v>
      </c>
      <c r="U3" s="1" t="s">
        <v>33</v>
      </c>
      <c r="V3" s="10" t="s">
        <v>47</v>
      </c>
      <c r="W3" s="1" t="s">
        <v>33</v>
      </c>
    </row>
    <row r="4" spans="1:23" ht="66" customHeight="1">
      <c r="A4" s="4"/>
      <c r="B4" s="5" t="s">
        <v>8</v>
      </c>
      <c r="C4" s="3">
        <f>SUM(C5:C8)</f>
        <v>10</v>
      </c>
      <c r="D4" s="3"/>
      <c r="E4" s="3">
        <f t="shared" ref="E4:W4" si="0">SUM(E5:E8)</f>
        <v>10</v>
      </c>
      <c r="F4" s="3"/>
      <c r="G4" s="3">
        <f t="shared" si="0"/>
        <v>10</v>
      </c>
      <c r="H4" s="3"/>
      <c r="I4" s="3">
        <f t="shared" si="0"/>
        <v>6</v>
      </c>
      <c r="J4" s="3"/>
      <c r="K4" s="3">
        <f t="shared" si="0"/>
        <v>9</v>
      </c>
      <c r="L4" s="3"/>
      <c r="M4" s="3">
        <f t="shared" si="0"/>
        <v>5</v>
      </c>
      <c r="N4" s="3"/>
      <c r="O4" s="3">
        <f t="shared" si="0"/>
        <v>10</v>
      </c>
      <c r="P4" s="3"/>
      <c r="Q4" s="3">
        <f t="shared" si="0"/>
        <v>8</v>
      </c>
      <c r="R4" s="3"/>
      <c r="S4" s="3">
        <f t="shared" si="0"/>
        <v>6</v>
      </c>
      <c r="T4" s="3"/>
      <c r="U4" s="3">
        <f t="shared" si="0"/>
        <v>5</v>
      </c>
      <c r="V4" s="3"/>
      <c r="W4" s="3">
        <f t="shared" si="0"/>
        <v>8</v>
      </c>
    </row>
    <row r="5" spans="1:23" ht="21.75" customHeight="1">
      <c r="A5" s="6" t="s">
        <v>9</v>
      </c>
      <c r="B5" s="1" t="s">
        <v>3</v>
      </c>
      <c r="C5" s="3">
        <v>2</v>
      </c>
      <c r="D5" s="1">
        <v>1</v>
      </c>
      <c r="E5" s="1">
        <v>2</v>
      </c>
      <c r="F5" s="1">
        <v>1</v>
      </c>
      <c r="G5" s="1">
        <v>2</v>
      </c>
      <c r="H5" s="1">
        <v>1</v>
      </c>
      <c r="I5" s="1">
        <v>2</v>
      </c>
      <c r="J5" s="1">
        <v>0.6</v>
      </c>
      <c r="K5" s="1">
        <v>1</v>
      </c>
      <c r="L5" s="11">
        <v>0.6</v>
      </c>
      <c r="M5" s="1">
        <v>1</v>
      </c>
      <c r="N5" s="1">
        <v>1</v>
      </c>
      <c r="O5" s="1">
        <v>2</v>
      </c>
      <c r="P5" s="1">
        <v>0.5</v>
      </c>
      <c r="Q5" s="1">
        <v>1</v>
      </c>
      <c r="R5" s="1">
        <v>1</v>
      </c>
      <c r="S5" s="1">
        <v>2</v>
      </c>
      <c r="T5" s="1">
        <v>1</v>
      </c>
      <c r="U5" s="1">
        <v>2</v>
      </c>
      <c r="V5" s="1">
        <v>1</v>
      </c>
      <c r="W5" s="1">
        <v>2</v>
      </c>
    </row>
    <row r="6" spans="1:23" ht="60" customHeight="1">
      <c r="A6" s="6" t="s">
        <v>10</v>
      </c>
      <c r="B6" s="2" t="s">
        <v>4</v>
      </c>
      <c r="C6" s="3">
        <v>2</v>
      </c>
      <c r="D6" s="1">
        <v>19</v>
      </c>
      <c r="E6" s="1">
        <v>2</v>
      </c>
      <c r="F6" s="1">
        <v>19</v>
      </c>
      <c r="G6" s="1">
        <v>2</v>
      </c>
      <c r="H6" s="1">
        <v>10</v>
      </c>
      <c r="I6" s="1">
        <v>1</v>
      </c>
      <c r="J6" s="1">
        <v>18</v>
      </c>
      <c r="K6" s="1">
        <v>2</v>
      </c>
      <c r="L6" s="11">
        <v>18</v>
      </c>
      <c r="M6" s="1"/>
      <c r="N6" s="1">
        <v>19</v>
      </c>
      <c r="O6" s="1">
        <v>2</v>
      </c>
      <c r="P6" s="1">
        <v>17</v>
      </c>
      <c r="Q6" s="1">
        <v>2</v>
      </c>
      <c r="R6" s="1">
        <v>11</v>
      </c>
      <c r="S6" s="1">
        <v>1</v>
      </c>
      <c r="T6" s="1">
        <v>19</v>
      </c>
      <c r="U6" s="1">
        <v>1</v>
      </c>
      <c r="V6" s="1">
        <v>19</v>
      </c>
      <c r="W6" s="1">
        <v>2</v>
      </c>
    </row>
    <row r="7" spans="1:23" ht="49.5" customHeight="1">
      <c r="A7" s="6" t="s">
        <v>11</v>
      </c>
      <c r="B7" s="2" t="s">
        <v>5</v>
      </c>
      <c r="C7" s="3">
        <v>3</v>
      </c>
      <c r="D7" s="1">
        <v>1</v>
      </c>
      <c r="E7" s="1">
        <v>3</v>
      </c>
      <c r="F7" s="1">
        <v>1</v>
      </c>
      <c r="G7" s="1">
        <v>3</v>
      </c>
      <c r="H7" s="1">
        <v>0</v>
      </c>
      <c r="I7" s="1">
        <v>0</v>
      </c>
      <c r="J7" s="1">
        <v>1</v>
      </c>
      <c r="K7" s="1">
        <v>3</v>
      </c>
      <c r="L7" s="11">
        <v>1</v>
      </c>
      <c r="M7" s="1">
        <v>3</v>
      </c>
      <c r="N7" s="1">
        <v>1</v>
      </c>
      <c r="O7" s="1">
        <v>3</v>
      </c>
      <c r="P7" s="1">
        <v>1</v>
      </c>
      <c r="Q7" s="1">
        <v>3</v>
      </c>
      <c r="R7" s="1">
        <v>0</v>
      </c>
      <c r="S7" s="1">
        <v>0</v>
      </c>
      <c r="T7" s="1">
        <v>0</v>
      </c>
      <c r="U7" s="1">
        <v>0</v>
      </c>
      <c r="V7" s="1">
        <v>1</v>
      </c>
      <c r="W7" s="1">
        <v>3</v>
      </c>
    </row>
    <row r="8" spans="1:23" ht="54" customHeight="1">
      <c r="A8" s="6" t="s">
        <v>12</v>
      </c>
      <c r="B8" s="2" t="s">
        <v>6</v>
      </c>
      <c r="C8" s="3">
        <v>3</v>
      </c>
      <c r="D8" s="15">
        <v>0.8</v>
      </c>
      <c r="E8" s="1">
        <v>3</v>
      </c>
      <c r="F8" s="14">
        <v>0.92</v>
      </c>
      <c r="G8" s="1">
        <v>3</v>
      </c>
      <c r="H8" s="15">
        <v>0.92</v>
      </c>
      <c r="I8" s="1">
        <v>3</v>
      </c>
      <c r="J8" s="15">
        <v>0.92</v>
      </c>
      <c r="K8" s="1">
        <v>3</v>
      </c>
      <c r="L8" s="19">
        <v>0.4</v>
      </c>
      <c r="M8" s="1">
        <v>1</v>
      </c>
      <c r="N8" s="15">
        <v>1</v>
      </c>
      <c r="O8" s="1">
        <v>3</v>
      </c>
      <c r="P8" s="15">
        <v>0.75</v>
      </c>
      <c r="Q8" s="1">
        <v>2</v>
      </c>
      <c r="R8" s="15">
        <v>0.8</v>
      </c>
      <c r="S8" s="1">
        <v>3</v>
      </c>
      <c r="T8" s="15">
        <v>0.6</v>
      </c>
      <c r="U8" s="1">
        <v>2</v>
      </c>
      <c r="V8" s="15">
        <v>0.42</v>
      </c>
      <c r="W8" s="1">
        <v>1</v>
      </c>
    </row>
    <row r="9" spans="1:23" ht="65.25" customHeight="1">
      <c r="A9" s="8"/>
      <c r="B9" s="5" t="s">
        <v>15</v>
      </c>
      <c r="C9" s="3">
        <f>SUM(C10:C11)</f>
        <v>8</v>
      </c>
      <c r="D9" s="3"/>
      <c r="E9" s="3">
        <f t="shared" ref="E9:W9" si="1">SUM(E10:E11)</f>
        <v>8</v>
      </c>
      <c r="F9" s="3"/>
      <c r="G9" s="3">
        <f t="shared" si="1"/>
        <v>0</v>
      </c>
      <c r="H9" s="3"/>
      <c r="I9" s="3">
        <f t="shared" si="1"/>
        <v>4</v>
      </c>
      <c r="J9" s="3"/>
      <c r="K9" s="3">
        <f t="shared" si="1"/>
        <v>0</v>
      </c>
      <c r="L9" s="3"/>
      <c r="M9" s="3">
        <f t="shared" si="1"/>
        <v>4</v>
      </c>
      <c r="N9" s="3"/>
      <c r="O9" s="3">
        <f t="shared" si="1"/>
        <v>4</v>
      </c>
      <c r="P9" s="3"/>
      <c r="Q9" s="3">
        <f t="shared" si="1"/>
        <v>2</v>
      </c>
      <c r="R9" s="3"/>
      <c r="S9" s="3">
        <f t="shared" si="1"/>
        <v>0</v>
      </c>
      <c r="T9" s="3"/>
      <c r="U9" s="3">
        <f t="shared" si="1"/>
        <v>0</v>
      </c>
      <c r="V9" s="3"/>
      <c r="W9" s="3">
        <f t="shared" si="1"/>
        <v>0</v>
      </c>
    </row>
    <row r="10" spans="1:23" ht="50.25" customHeight="1">
      <c r="A10" s="7" t="s">
        <v>13</v>
      </c>
      <c r="B10" s="2" t="s">
        <v>37</v>
      </c>
      <c r="C10" s="3">
        <v>4</v>
      </c>
      <c r="D10" s="15">
        <v>1</v>
      </c>
      <c r="E10" s="1">
        <v>4</v>
      </c>
      <c r="F10" s="15">
        <v>0.77</v>
      </c>
      <c r="G10" s="1">
        <v>0</v>
      </c>
      <c r="H10" s="15">
        <v>0.67</v>
      </c>
      <c r="I10" s="1">
        <v>0</v>
      </c>
      <c r="J10" s="15">
        <v>0.8</v>
      </c>
      <c r="K10" s="1">
        <v>0</v>
      </c>
      <c r="L10" s="19">
        <v>0.8</v>
      </c>
      <c r="M10" s="1">
        <v>0</v>
      </c>
      <c r="N10" s="15">
        <v>0.93</v>
      </c>
      <c r="O10" s="1">
        <v>2</v>
      </c>
      <c r="P10" s="15">
        <v>0.89</v>
      </c>
      <c r="Q10" s="1">
        <v>0</v>
      </c>
      <c r="R10" s="15">
        <v>0.6</v>
      </c>
      <c r="S10" s="1">
        <v>0</v>
      </c>
      <c r="T10" s="15">
        <v>0.6</v>
      </c>
      <c r="U10" s="1">
        <v>0</v>
      </c>
      <c r="V10" s="15">
        <v>0.22</v>
      </c>
      <c r="W10" s="1">
        <v>0</v>
      </c>
    </row>
    <row r="11" spans="1:23" ht="54.75" customHeight="1">
      <c r="A11" s="7" t="s">
        <v>14</v>
      </c>
      <c r="B11" s="2" t="s">
        <v>38</v>
      </c>
      <c r="C11" s="3">
        <v>4</v>
      </c>
      <c r="D11" s="15">
        <v>1</v>
      </c>
      <c r="E11" s="1">
        <v>4</v>
      </c>
      <c r="F11" s="15">
        <v>0.85</v>
      </c>
      <c r="G11" s="1">
        <v>0</v>
      </c>
      <c r="H11" s="15">
        <v>1</v>
      </c>
      <c r="I11" s="1">
        <v>4</v>
      </c>
      <c r="J11" s="15">
        <v>0.8</v>
      </c>
      <c r="K11" s="1">
        <v>0</v>
      </c>
      <c r="L11" s="19">
        <v>1</v>
      </c>
      <c r="M11" s="1">
        <v>4</v>
      </c>
      <c r="N11" s="15">
        <v>0.93</v>
      </c>
      <c r="O11" s="1">
        <v>2</v>
      </c>
      <c r="P11" s="15">
        <v>0.94</v>
      </c>
      <c r="Q11" s="1">
        <v>2</v>
      </c>
      <c r="R11" s="15">
        <v>0.73</v>
      </c>
      <c r="S11" s="1">
        <v>0</v>
      </c>
      <c r="T11" s="15">
        <v>0.6</v>
      </c>
      <c r="U11" s="1">
        <v>0</v>
      </c>
      <c r="V11" s="15">
        <v>0.44</v>
      </c>
      <c r="W11" s="1">
        <v>0</v>
      </c>
    </row>
    <row r="12" spans="1:23" ht="69.75" customHeight="1">
      <c r="A12" s="7"/>
      <c r="B12" s="5" t="s">
        <v>17</v>
      </c>
      <c r="C12" s="3">
        <f>SUM(C13:C13)</f>
        <v>4</v>
      </c>
      <c r="D12" s="3"/>
      <c r="E12" s="3">
        <f t="shared" ref="E12:W12" si="2">SUM(E13:E13)</f>
        <v>4</v>
      </c>
      <c r="F12" s="3"/>
      <c r="G12" s="3">
        <f t="shared" si="2"/>
        <v>4</v>
      </c>
      <c r="H12" s="3"/>
      <c r="I12" s="3">
        <f t="shared" si="2"/>
        <v>4</v>
      </c>
      <c r="J12" s="3"/>
      <c r="K12" s="3">
        <f t="shared" si="2"/>
        <v>4</v>
      </c>
      <c r="L12" s="3"/>
      <c r="M12" s="3">
        <f t="shared" si="2"/>
        <v>4</v>
      </c>
      <c r="N12" s="3"/>
      <c r="O12" s="3">
        <f t="shared" si="2"/>
        <v>4</v>
      </c>
      <c r="P12" s="3"/>
      <c r="Q12" s="3">
        <f t="shared" si="2"/>
        <v>3</v>
      </c>
      <c r="R12" s="3"/>
      <c r="S12" s="3">
        <f t="shared" si="2"/>
        <v>3</v>
      </c>
      <c r="T12" s="3"/>
      <c r="U12" s="3">
        <f t="shared" si="2"/>
        <v>4</v>
      </c>
      <c r="V12" s="3"/>
      <c r="W12" s="3">
        <f t="shared" si="2"/>
        <v>3</v>
      </c>
    </row>
    <row r="13" spans="1:23" ht="66" customHeight="1">
      <c r="A13" s="7" t="s">
        <v>18</v>
      </c>
      <c r="B13" s="2" t="s">
        <v>39</v>
      </c>
      <c r="C13" s="3">
        <v>4</v>
      </c>
      <c r="D13" s="14">
        <v>0.92</v>
      </c>
      <c r="E13" s="1">
        <v>4</v>
      </c>
      <c r="F13" s="14">
        <v>0.94</v>
      </c>
      <c r="G13" s="1">
        <v>4</v>
      </c>
      <c r="H13" s="15">
        <v>1</v>
      </c>
      <c r="I13" s="1">
        <v>4</v>
      </c>
      <c r="J13" s="15">
        <v>0.85</v>
      </c>
      <c r="K13" s="1">
        <v>4</v>
      </c>
      <c r="L13" s="19">
        <v>0.8</v>
      </c>
      <c r="M13" s="1">
        <v>4</v>
      </c>
      <c r="N13" s="15">
        <v>1</v>
      </c>
      <c r="O13" s="1">
        <v>4</v>
      </c>
      <c r="P13" s="15">
        <v>0.73</v>
      </c>
      <c r="Q13" s="1">
        <v>3</v>
      </c>
      <c r="R13" s="15">
        <v>0.75</v>
      </c>
      <c r="S13" s="1">
        <v>3</v>
      </c>
      <c r="T13" s="15">
        <v>0.83</v>
      </c>
      <c r="U13" s="1">
        <v>4</v>
      </c>
      <c r="V13" s="15">
        <v>0.55600000000000005</v>
      </c>
      <c r="W13" s="1">
        <v>3</v>
      </c>
    </row>
    <row r="14" spans="1:23" ht="63.75" customHeight="1">
      <c r="A14" s="7"/>
      <c r="B14" s="5" t="s">
        <v>22</v>
      </c>
      <c r="C14" s="3">
        <f>SUM(C15:C16)</f>
        <v>8</v>
      </c>
      <c r="D14" s="3"/>
      <c r="E14" s="3">
        <f t="shared" ref="E14:W14" si="3">SUM(E15:E16)</f>
        <v>2</v>
      </c>
      <c r="F14" s="3"/>
      <c r="G14" s="3">
        <f t="shared" si="3"/>
        <v>4</v>
      </c>
      <c r="H14" s="3"/>
      <c r="I14" s="3">
        <f t="shared" si="3"/>
        <v>6</v>
      </c>
      <c r="J14" s="3"/>
      <c r="K14" s="3">
        <f t="shared" si="3"/>
        <v>6</v>
      </c>
      <c r="L14" s="3"/>
      <c r="M14" s="3">
        <f t="shared" si="3"/>
        <v>6</v>
      </c>
      <c r="N14" s="3"/>
      <c r="O14" s="3">
        <f t="shared" si="3"/>
        <v>5</v>
      </c>
      <c r="P14" s="3"/>
      <c r="Q14" s="3">
        <f t="shared" si="3"/>
        <v>5</v>
      </c>
      <c r="R14" s="3"/>
      <c r="S14" s="3">
        <f t="shared" si="3"/>
        <v>4</v>
      </c>
      <c r="T14" s="3"/>
      <c r="U14" s="3">
        <f t="shared" si="3"/>
        <v>4</v>
      </c>
      <c r="V14" s="3"/>
      <c r="W14" s="3">
        <f t="shared" si="3"/>
        <v>1</v>
      </c>
    </row>
    <row r="15" spans="1:23" ht="63.75" customHeight="1">
      <c r="A15" s="7" t="s">
        <v>23</v>
      </c>
      <c r="B15" s="13" t="s">
        <v>69</v>
      </c>
      <c r="C15" s="3">
        <v>4</v>
      </c>
      <c r="D15" s="1">
        <v>2.1</v>
      </c>
      <c r="E15" s="1">
        <v>1</v>
      </c>
      <c r="F15" s="1">
        <v>3.8</v>
      </c>
      <c r="G15" s="1">
        <v>2</v>
      </c>
      <c r="H15" s="1">
        <v>4.5</v>
      </c>
      <c r="I15" s="1">
        <v>3</v>
      </c>
      <c r="J15" s="1">
        <v>4.4000000000000004</v>
      </c>
      <c r="K15" s="1">
        <v>3</v>
      </c>
      <c r="L15" s="11">
        <v>4.2</v>
      </c>
      <c r="M15" s="1">
        <v>3</v>
      </c>
      <c r="N15" s="1">
        <v>3.9</v>
      </c>
      <c r="O15" s="1">
        <v>2</v>
      </c>
      <c r="P15" s="1">
        <v>3.5</v>
      </c>
      <c r="Q15" s="1">
        <v>2</v>
      </c>
      <c r="R15" s="1">
        <v>3.9</v>
      </c>
      <c r="S15" s="1">
        <v>2</v>
      </c>
      <c r="T15" s="1">
        <v>3</v>
      </c>
      <c r="U15" s="1">
        <v>2</v>
      </c>
      <c r="V15" s="1">
        <v>1.9</v>
      </c>
      <c r="W15" s="1">
        <v>0</v>
      </c>
    </row>
    <row r="16" spans="1:23" ht="51" customHeight="1">
      <c r="A16" s="7" t="s">
        <v>67</v>
      </c>
      <c r="B16" s="2" t="s">
        <v>68</v>
      </c>
      <c r="C16" s="3">
        <v>4</v>
      </c>
      <c r="D16" s="1">
        <v>2.4</v>
      </c>
      <c r="E16" s="1">
        <v>1</v>
      </c>
      <c r="F16" s="1">
        <v>3.9</v>
      </c>
      <c r="G16" s="1">
        <v>2</v>
      </c>
      <c r="H16" s="1">
        <v>4.5999999999999996</v>
      </c>
      <c r="I16" s="1">
        <v>3</v>
      </c>
      <c r="J16" s="1">
        <v>4.4000000000000004</v>
      </c>
      <c r="K16" s="1">
        <v>3</v>
      </c>
      <c r="L16" s="11">
        <v>4.5999999999999996</v>
      </c>
      <c r="M16" s="1">
        <v>3</v>
      </c>
      <c r="N16" s="1">
        <v>4</v>
      </c>
      <c r="O16" s="1">
        <v>3</v>
      </c>
      <c r="P16" s="1">
        <v>4</v>
      </c>
      <c r="Q16" s="1">
        <v>3</v>
      </c>
      <c r="R16" s="1">
        <v>3.9</v>
      </c>
      <c r="S16" s="1">
        <v>2</v>
      </c>
      <c r="T16" s="1">
        <v>3.6</v>
      </c>
      <c r="U16" s="1">
        <v>2</v>
      </c>
      <c r="V16" s="1">
        <v>2.5</v>
      </c>
      <c r="W16" s="1">
        <v>1</v>
      </c>
    </row>
    <row r="17" spans="1:23" ht="30">
      <c r="A17" s="7"/>
      <c r="B17" s="5" t="s">
        <v>24</v>
      </c>
      <c r="C17" s="3">
        <f>SUM(C18:C21)</f>
        <v>14</v>
      </c>
      <c r="D17" s="3"/>
      <c r="E17" s="3">
        <f t="shared" ref="E17:W17" si="4">SUM(E18:E21)</f>
        <v>12</v>
      </c>
      <c r="F17" s="3"/>
      <c r="G17" s="3">
        <f t="shared" si="4"/>
        <v>13</v>
      </c>
      <c r="H17" s="3"/>
      <c r="I17" s="3">
        <f t="shared" si="4"/>
        <v>14</v>
      </c>
      <c r="J17" s="3"/>
      <c r="K17" s="3">
        <f t="shared" si="4"/>
        <v>14</v>
      </c>
      <c r="L17" s="3"/>
      <c r="M17" s="3">
        <f t="shared" si="4"/>
        <v>12</v>
      </c>
      <c r="N17" s="3"/>
      <c r="O17" s="3">
        <f t="shared" si="4"/>
        <v>14</v>
      </c>
      <c r="P17" s="3"/>
      <c r="Q17" s="3">
        <f t="shared" si="4"/>
        <v>10</v>
      </c>
      <c r="R17" s="3"/>
      <c r="S17" s="3">
        <f t="shared" si="4"/>
        <v>8</v>
      </c>
      <c r="T17" s="3"/>
      <c r="U17" s="3">
        <f t="shared" si="4"/>
        <v>12</v>
      </c>
      <c r="V17" s="3"/>
      <c r="W17" s="3">
        <f t="shared" si="4"/>
        <v>8</v>
      </c>
    </row>
    <row r="18" spans="1:23" ht="56.25" customHeight="1">
      <c r="A18" s="7" t="s">
        <v>25</v>
      </c>
      <c r="B18" s="2" t="s">
        <v>40</v>
      </c>
      <c r="C18" s="3">
        <v>4</v>
      </c>
      <c r="D18" s="15">
        <v>1</v>
      </c>
      <c r="E18" s="1">
        <v>4</v>
      </c>
      <c r="F18" s="15">
        <v>0.95</v>
      </c>
      <c r="G18" s="1">
        <v>4</v>
      </c>
      <c r="H18" s="15">
        <v>1</v>
      </c>
      <c r="I18" s="1">
        <v>4</v>
      </c>
      <c r="J18" s="15">
        <v>0.92</v>
      </c>
      <c r="K18" s="1">
        <v>4</v>
      </c>
      <c r="L18" s="19">
        <v>0.8</v>
      </c>
      <c r="M18" s="1">
        <v>4</v>
      </c>
      <c r="N18" s="15">
        <v>0.96</v>
      </c>
      <c r="O18" s="1">
        <v>4</v>
      </c>
      <c r="P18" s="15">
        <v>0.72</v>
      </c>
      <c r="Q18" s="1">
        <v>3</v>
      </c>
      <c r="R18" s="15">
        <v>0.73</v>
      </c>
      <c r="S18" s="1">
        <v>3</v>
      </c>
      <c r="T18" s="15">
        <v>0.8</v>
      </c>
      <c r="U18" s="1">
        <v>4</v>
      </c>
      <c r="V18" s="15">
        <v>0.43</v>
      </c>
      <c r="W18" s="1">
        <v>2</v>
      </c>
    </row>
    <row r="19" spans="1:23" ht="30">
      <c r="A19" s="7" t="s">
        <v>27</v>
      </c>
      <c r="B19" s="2" t="s">
        <v>41</v>
      </c>
      <c r="C19" s="3">
        <v>4</v>
      </c>
      <c r="D19" s="15">
        <v>0.75</v>
      </c>
      <c r="E19" s="1">
        <v>2</v>
      </c>
      <c r="F19" s="15">
        <v>0.92</v>
      </c>
      <c r="G19" s="1">
        <v>3</v>
      </c>
      <c r="H19" s="15">
        <v>1</v>
      </c>
      <c r="I19" s="1">
        <v>4</v>
      </c>
      <c r="J19" s="15">
        <v>1</v>
      </c>
      <c r="K19" s="1">
        <v>4</v>
      </c>
      <c r="L19" s="19">
        <v>0.8</v>
      </c>
      <c r="M19" s="1">
        <v>2</v>
      </c>
      <c r="N19" s="15">
        <v>1</v>
      </c>
      <c r="O19" s="1">
        <v>4</v>
      </c>
      <c r="P19" s="15">
        <v>1</v>
      </c>
      <c r="Q19" s="1">
        <v>4</v>
      </c>
      <c r="R19" s="15">
        <v>0.69</v>
      </c>
      <c r="S19" s="1">
        <v>1</v>
      </c>
      <c r="T19" s="15">
        <v>1</v>
      </c>
      <c r="U19" s="1">
        <v>4</v>
      </c>
      <c r="V19" s="15">
        <v>1</v>
      </c>
      <c r="W19" s="1">
        <v>4</v>
      </c>
    </row>
    <row r="20" spans="1:23" ht="45">
      <c r="A20" s="7" t="s">
        <v>29</v>
      </c>
      <c r="B20" s="2" t="s">
        <v>42</v>
      </c>
      <c r="C20" s="3">
        <v>3</v>
      </c>
      <c r="D20" s="15">
        <v>1</v>
      </c>
      <c r="E20" s="1">
        <v>3</v>
      </c>
      <c r="F20" s="15">
        <v>0.97</v>
      </c>
      <c r="G20" s="1">
        <v>3</v>
      </c>
      <c r="H20" s="15">
        <v>1</v>
      </c>
      <c r="I20" s="1">
        <v>3</v>
      </c>
      <c r="J20" s="15">
        <v>0.92</v>
      </c>
      <c r="K20" s="1">
        <v>3</v>
      </c>
      <c r="L20" s="19">
        <v>1</v>
      </c>
      <c r="M20" s="1">
        <v>3</v>
      </c>
      <c r="N20" s="15">
        <v>0.93</v>
      </c>
      <c r="O20" s="1">
        <v>3</v>
      </c>
      <c r="P20" s="15">
        <v>0.74</v>
      </c>
      <c r="Q20" s="1">
        <v>1</v>
      </c>
      <c r="R20" s="15">
        <v>0.8</v>
      </c>
      <c r="S20" s="1">
        <v>2</v>
      </c>
      <c r="T20" s="15">
        <v>0.8</v>
      </c>
      <c r="U20" s="1">
        <v>2</v>
      </c>
      <c r="V20" s="15">
        <v>0.75</v>
      </c>
      <c r="W20" s="1">
        <v>1</v>
      </c>
    </row>
    <row r="21" spans="1:23" ht="30">
      <c r="A21" s="6" t="s">
        <v>43</v>
      </c>
      <c r="B21" s="2" t="s">
        <v>44</v>
      </c>
      <c r="C21" s="3">
        <v>3</v>
      </c>
      <c r="D21" s="15">
        <v>1</v>
      </c>
      <c r="E21" s="1">
        <v>3</v>
      </c>
      <c r="F21" s="15">
        <v>1</v>
      </c>
      <c r="G21" s="1">
        <v>3</v>
      </c>
      <c r="H21" s="18">
        <v>1</v>
      </c>
      <c r="I21" s="1">
        <v>3</v>
      </c>
      <c r="J21" s="15">
        <v>0.92</v>
      </c>
      <c r="K21" s="1">
        <v>3</v>
      </c>
      <c r="L21" s="15">
        <v>1</v>
      </c>
      <c r="M21" s="1">
        <v>3</v>
      </c>
      <c r="N21" s="15">
        <v>0.96</v>
      </c>
      <c r="O21" s="1">
        <v>3</v>
      </c>
      <c r="P21" s="15">
        <v>0.89</v>
      </c>
      <c r="Q21" s="1">
        <v>2</v>
      </c>
      <c r="R21" s="15">
        <v>0.87</v>
      </c>
      <c r="S21" s="1">
        <v>2</v>
      </c>
      <c r="T21" s="15">
        <v>0.8</v>
      </c>
      <c r="U21" s="1">
        <v>2</v>
      </c>
      <c r="V21" s="15">
        <v>0.63</v>
      </c>
      <c r="W21" s="1">
        <v>1</v>
      </c>
    </row>
    <row r="22" spans="1:23">
      <c r="A22" s="7"/>
      <c r="B22" s="2"/>
      <c r="C22" s="3">
        <f>C4+C9+C12+C14+C17</f>
        <v>44</v>
      </c>
      <c r="D22" s="3"/>
      <c r="E22" s="3">
        <f t="shared" ref="E22:W22" si="5">E4+E9+E12+E14+E17</f>
        <v>36</v>
      </c>
      <c r="F22" s="3"/>
      <c r="G22" s="3">
        <f t="shared" si="5"/>
        <v>31</v>
      </c>
      <c r="H22" s="3"/>
      <c r="I22" s="3">
        <f t="shared" si="5"/>
        <v>34</v>
      </c>
      <c r="J22" s="3"/>
      <c r="K22" s="3">
        <f t="shared" si="5"/>
        <v>33</v>
      </c>
      <c r="L22" s="3"/>
      <c r="M22" s="3">
        <f t="shared" si="5"/>
        <v>31</v>
      </c>
      <c r="N22" s="3"/>
      <c r="O22" s="3">
        <f t="shared" si="5"/>
        <v>37</v>
      </c>
      <c r="P22" s="3"/>
      <c r="Q22" s="3">
        <f t="shared" si="5"/>
        <v>28</v>
      </c>
      <c r="R22" s="3"/>
      <c r="S22" s="3">
        <f t="shared" si="5"/>
        <v>21</v>
      </c>
      <c r="T22" s="3"/>
      <c r="U22" s="3">
        <f t="shared" si="5"/>
        <v>25</v>
      </c>
      <c r="V22" s="3"/>
      <c r="W22" s="3">
        <f t="shared" si="5"/>
        <v>20</v>
      </c>
    </row>
  </sheetData>
  <mergeCells count="13">
    <mergeCell ref="V2:W2"/>
    <mergeCell ref="L2:M2"/>
    <mergeCell ref="N2:O2"/>
    <mergeCell ref="P2:Q2"/>
    <mergeCell ref="R2:S2"/>
    <mergeCell ref="T2:U2"/>
    <mergeCell ref="F2:G2"/>
    <mergeCell ref="H2:I2"/>
    <mergeCell ref="J2:K2"/>
    <mergeCell ref="A2:A3"/>
    <mergeCell ref="B2:B3"/>
    <mergeCell ref="C2:C3"/>
    <mergeCell ref="D2:E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0"/>
  <sheetViews>
    <sheetView topLeftCell="A13" workbookViewId="0">
      <selection activeCell="D34" sqref="D34"/>
    </sheetView>
  </sheetViews>
  <sheetFormatPr defaultRowHeight="15"/>
  <cols>
    <col min="2" max="2" width="39.28515625" customWidth="1"/>
    <col min="3" max="3" width="9.85546875" customWidth="1"/>
    <col min="7" max="7" width="28.5703125" customWidth="1"/>
    <col min="8" max="8" width="19.42578125" customWidth="1"/>
  </cols>
  <sheetData>
    <row r="2" spans="1:8">
      <c r="A2" t="s">
        <v>70</v>
      </c>
      <c r="F2" t="s">
        <v>108</v>
      </c>
    </row>
    <row r="3" spans="1:8">
      <c r="A3" s="1"/>
      <c r="B3" s="1" t="s">
        <v>72</v>
      </c>
      <c r="C3" s="1" t="s">
        <v>33</v>
      </c>
      <c r="F3" s="1"/>
      <c r="G3" s="1" t="s">
        <v>72</v>
      </c>
      <c r="H3" s="1" t="s">
        <v>33</v>
      </c>
    </row>
    <row r="4" spans="1:8">
      <c r="A4" s="1" t="s">
        <v>135</v>
      </c>
      <c r="B4" s="1" t="s">
        <v>136</v>
      </c>
      <c r="C4" s="1">
        <v>2</v>
      </c>
      <c r="F4" s="1" t="s">
        <v>135</v>
      </c>
      <c r="G4" s="1" t="s">
        <v>136</v>
      </c>
      <c r="H4" s="1">
        <v>2</v>
      </c>
    </row>
    <row r="5" spans="1:8">
      <c r="A5" s="1"/>
      <c r="B5" s="1" t="s">
        <v>137</v>
      </c>
      <c r="C5" s="1">
        <v>1</v>
      </c>
      <c r="F5" s="1"/>
      <c r="G5" s="1" t="s">
        <v>137</v>
      </c>
      <c r="H5" s="1">
        <v>1</v>
      </c>
    </row>
    <row r="6" spans="1:8">
      <c r="A6" s="1"/>
      <c r="B6" s="1" t="s">
        <v>138</v>
      </c>
      <c r="C6" s="1">
        <v>0</v>
      </c>
      <c r="F6" s="1"/>
      <c r="G6" s="1" t="s">
        <v>138</v>
      </c>
      <c r="H6" s="1">
        <v>0</v>
      </c>
    </row>
    <row r="7" spans="1:8">
      <c r="A7" s="1" t="s">
        <v>71</v>
      </c>
      <c r="B7" s="21" t="s">
        <v>73</v>
      </c>
      <c r="C7" s="1">
        <v>3</v>
      </c>
      <c r="F7" s="1" t="s">
        <v>109</v>
      </c>
      <c r="G7" s="21" t="s">
        <v>73</v>
      </c>
      <c r="H7" s="1">
        <v>3</v>
      </c>
    </row>
    <row r="8" spans="1:8">
      <c r="A8" s="1"/>
      <c r="B8" s="21" t="s">
        <v>74</v>
      </c>
      <c r="C8" s="1">
        <v>2</v>
      </c>
      <c r="F8" s="1"/>
      <c r="G8" s="21" t="s">
        <v>74</v>
      </c>
      <c r="H8" s="1">
        <v>2</v>
      </c>
    </row>
    <row r="9" spans="1:8">
      <c r="A9" s="1"/>
      <c r="B9" s="21" t="s">
        <v>139</v>
      </c>
      <c r="C9" s="1">
        <v>1</v>
      </c>
      <c r="F9" s="1"/>
      <c r="G9" s="21" t="s">
        <v>75</v>
      </c>
      <c r="H9" s="1">
        <v>1</v>
      </c>
    </row>
    <row r="10" spans="1:8">
      <c r="A10" s="1" t="s">
        <v>76</v>
      </c>
      <c r="B10" s="21" t="s">
        <v>77</v>
      </c>
      <c r="C10" s="1">
        <v>5</v>
      </c>
      <c r="F10" s="1" t="s">
        <v>76</v>
      </c>
      <c r="G10" s="15" t="s">
        <v>110</v>
      </c>
      <c r="H10" s="1">
        <v>4</v>
      </c>
    </row>
    <row r="11" spans="1:8">
      <c r="A11" s="1"/>
      <c r="B11" s="21" t="s">
        <v>78</v>
      </c>
      <c r="C11" s="1">
        <v>4</v>
      </c>
      <c r="F11" s="1"/>
      <c r="G11" s="15" t="s">
        <v>111</v>
      </c>
      <c r="H11" s="1">
        <v>3</v>
      </c>
    </row>
    <row r="12" spans="1:8">
      <c r="A12" s="1"/>
      <c r="B12" s="21" t="s">
        <v>79</v>
      </c>
      <c r="C12" s="1">
        <v>3</v>
      </c>
      <c r="F12" s="1"/>
      <c r="G12" s="15" t="s">
        <v>112</v>
      </c>
      <c r="H12" s="1">
        <v>2</v>
      </c>
    </row>
    <row r="13" spans="1:8">
      <c r="A13" s="1"/>
      <c r="B13" s="21" t="s">
        <v>80</v>
      </c>
      <c r="C13" s="1">
        <v>2</v>
      </c>
      <c r="F13" s="1"/>
      <c r="G13" s="15" t="s">
        <v>113</v>
      </c>
      <c r="H13" s="1">
        <v>1</v>
      </c>
    </row>
    <row r="14" spans="1:8">
      <c r="A14" s="1"/>
      <c r="B14" s="21" t="s">
        <v>81</v>
      </c>
      <c r="C14" s="1">
        <v>1</v>
      </c>
      <c r="F14" s="1" t="s">
        <v>82</v>
      </c>
      <c r="G14" s="15" t="s">
        <v>110</v>
      </c>
      <c r="H14" s="1">
        <v>4</v>
      </c>
    </row>
    <row r="15" spans="1:8">
      <c r="A15" s="1" t="s">
        <v>82</v>
      </c>
      <c r="B15" s="21" t="s">
        <v>83</v>
      </c>
      <c r="C15" s="1">
        <v>4</v>
      </c>
      <c r="F15" s="1"/>
      <c r="G15" s="15" t="s">
        <v>111</v>
      </c>
      <c r="H15" s="1">
        <v>3</v>
      </c>
    </row>
    <row r="16" spans="1:8">
      <c r="A16" s="1"/>
      <c r="B16" s="21" t="s">
        <v>84</v>
      </c>
      <c r="C16" s="1">
        <v>3</v>
      </c>
      <c r="F16" s="1"/>
      <c r="G16" s="15" t="s">
        <v>112</v>
      </c>
      <c r="H16" s="1">
        <v>2</v>
      </c>
    </row>
    <row r="17" spans="1:8">
      <c r="A17" s="1"/>
      <c r="B17" s="21" t="s">
        <v>85</v>
      </c>
      <c r="C17" s="1">
        <v>2</v>
      </c>
      <c r="F17" s="1"/>
      <c r="G17" s="15" t="s">
        <v>113</v>
      </c>
      <c r="H17" s="1">
        <v>1</v>
      </c>
    </row>
    <row r="18" spans="1:8">
      <c r="A18" s="1"/>
      <c r="B18" s="1" t="s">
        <v>86</v>
      </c>
      <c r="C18" s="1">
        <v>1</v>
      </c>
      <c r="F18" s="1" t="s">
        <v>88</v>
      </c>
      <c r="G18" s="1" t="s">
        <v>114</v>
      </c>
      <c r="H18" s="1">
        <v>4</v>
      </c>
    </row>
    <row r="19" spans="1:8">
      <c r="A19" s="1" t="s">
        <v>87</v>
      </c>
      <c r="B19" s="21" t="s">
        <v>77</v>
      </c>
      <c r="C19" s="1">
        <v>5</v>
      </c>
      <c r="F19" s="1"/>
      <c r="G19" s="1" t="s">
        <v>104</v>
      </c>
      <c r="H19" s="1">
        <v>3</v>
      </c>
    </row>
    <row r="20" spans="1:8">
      <c r="A20" s="1"/>
      <c r="B20" s="21" t="s">
        <v>78</v>
      </c>
      <c r="C20" s="1">
        <v>4</v>
      </c>
      <c r="F20" s="1"/>
      <c r="G20" s="1" t="s">
        <v>105</v>
      </c>
      <c r="H20" s="1">
        <v>2</v>
      </c>
    </row>
    <row r="21" spans="1:8">
      <c r="A21" s="1"/>
      <c r="B21" s="21" t="s">
        <v>79</v>
      </c>
      <c r="C21" s="1">
        <v>3</v>
      </c>
      <c r="F21" s="1"/>
      <c r="G21" s="1" t="s">
        <v>115</v>
      </c>
      <c r="H21" s="1">
        <v>1</v>
      </c>
    </row>
    <row r="22" spans="1:8">
      <c r="A22" s="1"/>
      <c r="B22" s="21" t="s">
        <v>80</v>
      </c>
      <c r="C22" s="1">
        <v>2</v>
      </c>
      <c r="F22" s="1" t="s">
        <v>95</v>
      </c>
      <c r="G22" s="1" t="s">
        <v>96</v>
      </c>
      <c r="H22" s="1">
        <v>4</v>
      </c>
    </row>
    <row r="23" spans="1:8">
      <c r="A23" s="1"/>
      <c r="B23" s="21" t="s">
        <v>81</v>
      </c>
      <c r="C23" s="1">
        <v>1</v>
      </c>
      <c r="F23" s="1"/>
      <c r="G23" s="1" t="s">
        <v>99</v>
      </c>
      <c r="H23" s="1">
        <v>3</v>
      </c>
    </row>
    <row r="24" spans="1:8">
      <c r="A24" s="1" t="s">
        <v>88</v>
      </c>
      <c r="B24" s="1" t="s">
        <v>89</v>
      </c>
      <c r="C24" s="1">
        <v>2</v>
      </c>
      <c r="F24" s="1"/>
      <c r="G24" s="1" t="s">
        <v>98</v>
      </c>
      <c r="H24" s="1">
        <v>2</v>
      </c>
    </row>
    <row r="25" spans="1:8">
      <c r="A25" s="1"/>
      <c r="B25" s="1" t="s">
        <v>90</v>
      </c>
      <c r="C25" s="1">
        <v>1</v>
      </c>
      <c r="F25" s="1"/>
      <c r="G25" s="1" t="s">
        <v>97</v>
      </c>
      <c r="H25" s="1">
        <v>1</v>
      </c>
    </row>
    <row r="26" spans="1:8">
      <c r="A26" s="1" t="s">
        <v>91</v>
      </c>
      <c r="B26" s="1" t="s">
        <v>92</v>
      </c>
      <c r="C26" s="1">
        <v>3</v>
      </c>
      <c r="F26" s="1" t="s">
        <v>100</v>
      </c>
      <c r="G26" s="1" t="s">
        <v>96</v>
      </c>
      <c r="H26" s="1">
        <v>4</v>
      </c>
    </row>
    <row r="27" spans="1:8">
      <c r="A27" s="1"/>
      <c r="B27" s="1" t="s">
        <v>93</v>
      </c>
      <c r="C27" s="1">
        <v>2</v>
      </c>
      <c r="F27" s="1"/>
      <c r="G27" s="1" t="s">
        <v>99</v>
      </c>
      <c r="H27" s="1">
        <v>3</v>
      </c>
    </row>
    <row r="28" spans="1:8">
      <c r="A28" s="1"/>
      <c r="B28" s="1" t="s">
        <v>94</v>
      </c>
      <c r="C28" s="1">
        <v>1</v>
      </c>
      <c r="F28" s="1"/>
      <c r="G28" s="1" t="s">
        <v>98</v>
      </c>
      <c r="H28" s="1">
        <v>2</v>
      </c>
    </row>
    <row r="29" spans="1:8">
      <c r="A29" s="1" t="s">
        <v>95</v>
      </c>
      <c r="B29" s="1" t="s">
        <v>96</v>
      </c>
      <c r="C29" s="1">
        <v>4</v>
      </c>
      <c r="F29" s="1"/>
      <c r="G29" s="1" t="s">
        <v>97</v>
      </c>
      <c r="H29" s="1">
        <v>1</v>
      </c>
    </row>
    <row r="30" spans="1:8">
      <c r="A30" s="1"/>
      <c r="B30" s="1" t="s">
        <v>99</v>
      </c>
      <c r="C30" s="1">
        <v>3</v>
      </c>
      <c r="F30" s="1" t="s">
        <v>116</v>
      </c>
      <c r="G30" s="1" t="s">
        <v>114</v>
      </c>
      <c r="H30" s="1">
        <v>4</v>
      </c>
    </row>
    <row r="31" spans="1:8">
      <c r="A31" s="1"/>
      <c r="B31" s="1" t="s">
        <v>98</v>
      </c>
      <c r="C31" s="1">
        <v>2</v>
      </c>
      <c r="F31" s="1"/>
      <c r="G31" s="1" t="s">
        <v>104</v>
      </c>
      <c r="H31" s="1">
        <v>3</v>
      </c>
    </row>
    <row r="32" spans="1:8">
      <c r="A32" s="1"/>
      <c r="B32" s="1" t="s">
        <v>97</v>
      </c>
      <c r="C32" s="1">
        <v>1</v>
      </c>
      <c r="F32" s="1"/>
      <c r="G32" s="1" t="s">
        <v>105</v>
      </c>
      <c r="H32" s="1">
        <v>2</v>
      </c>
    </row>
    <row r="33" spans="1:8">
      <c r="A33" s="1" t="s">
        <v>100</v>
      </c>
      <c r="B33" s="1" t="s">
        <v>96</v>
      </c>
      <c r="C33" s="1">
        <v>4</v>
      </c>
      <c r="F33" s="1"/>
      <c r="G33" s="1" t="s">
        <v>115</v>
      </c>
      <c r="H33" s="1">
        <v>1</v>
      </c>
    </row>
    <row r="34" spans="1:8">
      <c r="A34" s="1"/>
      <c r="B34" s="1" t="s">
        <v>99</v>
      </c>
      <c r="C34" s="1">
        <v>3</v>
      </c>
      <c r="F34" s="1" t="s">
        <v>117</v>
      </c>
      <c r="G34" s="1" t="s">
        <v>118</v>
      </c>
      <c r="H34" s="1">
        <v>4</v>
      </c>
    </row>
    <row r="35" spans="1:8">
      <c r="A35" s="1"/>
      <c r="B35" s="1" t="s">
        <v>98</v>
      </c>
      <c r="C35" s="1">
        <v>2</v>
      </c>
      <c r="F35" s="1"/>
      <c r="G35" s="1" t="s">
        <v>119</v>
      </c>
      <c r="H35" s="1">
        <v>3</v>
      </c>
    </row>
    <row r="36" spans="1:8">
      <c r="A36" s="1"/>
      <c r="B36" s="1" t="s">
        <v>97</v>
      </c>
      <c r="C36" s="1">
        <v>1</v>
      </c>
      <c r="F36" s="1"/>
      <c r="G36" s="1" t="s">
        <v>120</v>
      </c>
      <c r="H36" s="1">
        <v>2</v>
      </c>
    </row>
    <row r="37" spans="1:8">
      <c r="A37" s="1" t="s">
        <v>101</v>
      </c>
      <c r="B37" s="21" t="s">
        <v>77</v>
      </c>
      <c r="C37" s="1">
        <v>5</v>
      </c>
      <c r="F37" s="1"/>
      <c r="G37" s="15" t="s">
        <v>121</v>
      </c>
      <c r="H37" s="1">
        <v>1</v>
      </c>
    </row>
    <row r="38" spans="1:8">
      <c r="A38" s="1"/>
      <c r="B38" s="21" t="s">
        <v>78</v>
      </c>
      <c r="C38" s="1">
        <v>4</v>
      </c>
      <c r="F38" s="1" t="s">
        <v>122</v>
      </c>
      <c r="G38" s="1" t="s">
        <v>123</v>
      </c>
      <c r="H38" s="1">
        <v>3</v>
      </c>
    </row>
    <row r="39" spans="1:8">
      <c r="A39" s="1"/>
      <c r="B39" s="21" t="s">
        <v>79</v>
      </c>
      <c r="C39" s="1">
        <v>3</v>
      </c>
      <c r="F39" s="1"/>
      <c r="G39" s="1" t="s">
        <v>124</v>
      </c>
      <c r="H39" s="1">
        <v>2</v>
      </c>
    </row>
    <row r="40" spans="1:8">
      <c r="A40" s="1"/>
      <c r="B40" s="21" t="s">
        <v>80</v>
      </c>
      <c r="C40" s="1">
        <v>2</v>
      </c>
      <c r="F40" s="1"/>
      <c r="G40" s="1" t="s">
        <v>125</v>
      </c>
      <c r="H40" s="1">
        <v>1</v>
      </c>
    </row>
    <row r="41" spans="1:8">
      <c r="A41" s="1"/>
      <c r="B41" s="21" t="s">
        <v>81</v>
      </c>
      <c r="C41" s="1">
        <v>1</v>
      </c>
      <c r="F41" s="1" t="s">
        <v>126</v>
      </c>
      <c r="G41" s="1" t="s">
        <v>127</v>
      </c>
      <c r="H41" s="1">
        <v>3</v>
      </c>
    </row>
    <row r="42" spans="1:8">
      <c r="A42" s="1" t="s">
        <v>102</v>
      </c>
      <c r="B42" s="1" t="s">
        <v>103</v>
      </c>
      <c r="C42" s="1">
        <v>4</v>
      </c>
      <c r="F42" s="1"/>
      <c r="G42" s="15" t="s">
        <v>128</v>
      </c>
      <c r="H42" s="1">
        <v>2</v>
      </c>
    </row>
    <row r="43" spans="1:8">
      <c r="A43" s="1"/>
      <c r="B43" s="1" t="s">
        <v>104</v>
      </c>
      <c r="C43" s="1">
        <v>3</v>
      </c>
      <c r="F43" s="1"/>
      <c r="G43" s="1" t="s">
        <v>129</v>
      </c>
      <c r="H43" s="1">
        <v>1</v>
      </c>
    </row>
    <row r="44" spans="1:8">
      <c r="A44" s="1"/>
      <c r="B44" s="1" t="s">
        <v>105</v>
      </c>
      <c r="C44" s="1">
        <v>2</v>
      </c>
      <c r="F44" s="1"/>
      <c r="G44" s="1"/>
      <c r="H44" s="1"/>
    </row>
    <row r="45" spans="1:8">
      <c r="A45" s="1"/>
      <c r="B45" s="1" t="s">
        <v>106</v>
      </c>
      <c r="C45" s="1">
        <v>1</v>
      </c>
      <c r="F45" s="1"/>
      <c r="G45" s="1"/>
      <c r="H45" s="1"/>
    </row>
    <row r="46" spans="1:8">
      <c r="A46" s="1" t="s">
        <v>107</v>
      </c>
      <c r="B46" s="21" t="s">
        <v>77</v>
      </c>
      <c r="C46" s="1">
        <v>5</v>
      </c>
      <c r="F46" s="1"/>
      <c r="G46" s="1"/>
      <c r="H46" s="1"/>
    </row>
    <row r="47" spans="1:8">
      <c r="A47" s="1"/>
      <c r="B47" s="21" t="s">
        <v>78</v>
      </c>
      <c r="C47" s="1">
        <v>4</v>
      </c>
      <c r="F47" s="1"/>
      <c r="G47" s="1"/>
      <c r="H47" s="1"/>
    </row>
    <row r="48" spans="1:8">
      <c r="A48" s="1"/>
      <c r="B48" s="21" t="s">
        <v>79</v>
      </c>
      <c r="C48" s="1">
        <v>3</v>
      </c>
      <c r="F48" s="1"/>
      <c r="G48" s="1"/>
      <c r="H48" s="1"/>
    </row>
    <row r="49" spans="1:8">
      <c r="A49" s="1"/>
      <c r="B49" s="21" t="s">
        <v>80</v>
      </c>
      <c r="C49" s="1">
        <v>2</v>
      </c>
      <c r="F49" s="1"/>
      <c r="G49" s="1"/>
      <c r="H49" s="1"/>
    </row>
    <row r="50" spans="1:8">
      <c r="A50" s="1"/>
      <c r="B50" s="21" t="s">
        <v>81</v>
      </c>
      <c r="C50" s="1">
        <v>1</v>
      </c>
      <c r="F50" s="1"/>
      <c r="G50" s="1"/>
      <c r="H50" s="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0"/>
  <sheetViews>
    <sheetView tabSelected="1" workbookViewId="0">
      <selection activeCell="G8" sqref="G8"/>
    </sheetView>
  </sheetViews>
  <sheetFormatPr defaultRowHeight="15"/>
  <cols>
    <col min="1" max="1" width="6.7109375" customWidth="1"/>
    <col min="2" max="2" width="45.5703125" customWidth="1"/>
    <col min="3" max="3" width="18.5703125" customWidth="1"/>
    <col min="5" max="5" width="8.85546875" customWidth="1"/>
    <col min="6" max="6" width="42.7109375" customWidth="1"/>
    <col min="7" max="7" width="19.140625" customWidth="1"/>
  </cols>
  <sheetData>
    <row r="2" spans="1:7">
      <c r="A2" s="27" t="s">
        <v>130</v>
      </c>
      <c r="B2" s="27"/>
      <c r="C2" s="27"/>
      <c r="E2" s="27" t="s">
        <v>134</v>
      </c>
      <c r="F2" s="27"/>
      <c r="G2" s="27"/>
    </row>
    <row r="3" spans="1:7">
      <c r="A3" s="26" t="s">
        <v>131</v>
      </c>
      <c r="B3" s="26" t="s">
        <v>132</v>
      </c>
      <c r="C3" s="26" t="s">
        <v>133</v>
      </c>
      <c r="E3" s="4" t="s">
        <v>131</v>
      </c>
      <c r="F3" s="4" t="s">
        <v>132</v>
      </c>
      <c r="G3" s="4" t="s">
        <v>133</v>
      </c>
    </row>
    <row r="4" spans="1:7" ht="36" customHeight="1">
      <c r="A4" s="24">
        <v>1</v>
      </c>
      <c r="B4" s="5" t="s">
        <v>48</v>
      </c>
      <c r="C4" s="25">
        <v>45</v>
      </c>
      <c r="E4" s="30">
        <v>1</v>
      </c>
      <c r="F4" s="5" t="s">
        <v>53</v>
      </c>
      <c r="G4" s="30">
        <v>37</v>
      </c>
    </row>
    <row r="5" spans="1:7" ht="30">
      <c r="A5" s="24">
        <v>2</v>
      </c>
      <c r="B5" s="5" t="s">
        <v>53</v>
      </c>
      <c r="C5" s="25">
        <v>43</v>
      </c>
      <c r="E5" s="30">
        <v>2</v>
      </c>
      <c r="F5" s="28" t="s">
        <v>45</v>
      </c>
      <c r="G5" s="30">
        <v>36</v>
      </c>
    </row>
    <row r="6" spans="1:7" ht="30">
      <c r="A6" s="24">
        <v>3</v>
      </c>
      <c r="B6" s="5" t="s">
        <v>55</v>
      </c>
      <c r="C6" s="25">
        <v>42</v>
      </c>
      <c r="E6" s="30">
        <v>3</v>
      </c>
      <c r="F6" s="5" t="s">
        <v>49</v>
      </c>
      <c r="G6" s="30">
        <v>34</v>
      </c>
    </row>
    <row r="7" spans="1:7" ht="30">
      <c r="A7" s="24">
        <v>4</v>
      </c>
      <c r="B7" s="5" t="s">
        <v>49</v>
      </c>
      <c r="C7" s="25">
        <v>39</v>
      </c>
      <c r="E7" s="30">
        <v>4</v>
      </c>
      <c r="F7" s="5" t="s">
        <v>50</v>
      </c>
      <c r="G7" s="30">
        <v>33</v>
      </c>
    </row>
    <row r="8" spans="1:7" ht="30">
      <c r="A8" s="24">
        <v>5</v>
      </c>
      <c r="B8" s="5" t="s">
        <v>36</v>
      </c>
      <c r="C8" s="25">
        <v>38</v>
      </c>
      <c r="E8" s="30">
        <v>5</v>
      </c>
      <c r="F8" s="5" t="s">
        <v>46</v>
      </c>
      <c r="G8" s="30">
        <v>31</v>
      </c>
    </row>
    <row r="9" spans="1:7">
      <c r="A9" s="24">
        <v>5</v>
      </c>
      <c r="B9" s="5" t="s">
        <v>35</v>
      </c>
      <c r="C9" s="25">
        <v>38</v>
      </c>
      <c r="E9" s="30">
        <v>5</v>
      </c>
      <c r="F9" s="29" t="s">
        <v>52</v>
      </c>
      <c r="G9" s="30">
        <v>31</v>
      </c>
    </row>
    <row r="10" spans="1:7" ht="30">
      <c r="A10" s="24">
        <v>6</v>
      </c>
      <c r="B10" s="5" t="s">
        <v>32</v>
      </c>
      <c r="C10" s="24">
        <v>37</v>
      </c>
      <c r="E10" s="30">
        <v>6</v>
      </c>
      <c r="F10" s="5" t="s">
        <v>54</v>
      </c>
      <c r="G10" s="30">
        <v>28</v>
      </c>
    </row>
    <row r="11" spans="1:7" ht="30">
      <c r="A11" s="24">
        <v>7</v>
      </c>
      <c r="B11" s="5" t="s">
        <v>31</v>
      </c>
      <c r="C11" s="25">
        <v>36</v>
      </c>
      <c r="E11" s="30">
        <v>7</v>
      </c>
      <c r="F11" s="5" t="s">
        <v>59</v>
      </c>
      <c r="G11" s="30">
        <v>25</v>
      </c>
    </row>
    <row r="12" spans="1:7">
      <c r="A12" s="24">
        <v>8</v>
      </c>
      <c r="B12" s="5" t="s">
        <v>52</v>
      </c>
      <c r="C12" s="25">
        <v>31</v>
      </c>
      <c r="E12" s="30">
        <v>8</v>
      </c>
      <c r="F12" s="4" t="s">
        <v>58</v>
      </c>
      <c r="G12" s="30">
        <v>21</v>
      </c>
    </row>
    <row r="13" spans="1:7" ht="15.75" thickBot="1">
      <c r="A13" s="24">
        <v>9</v>
      </c>
      <c r="B13" s="5" t="s">
        <v>51</v>
      </c>
      <c r="C13" s="25">
        <v>29</v>
      </c>
      <c r="E13" s="33">
        <v>9</v>
      </c>
      <c r="F13" s="34" t="s">
        <v>60</v>
      </c>
      <c r="G13" s="33">
        <v>20</v>
      </c>
    </row>
    <row r="14" spans="1:7">
      <c r="A14" s="24">
        <v>10</v>
      </c>
      <c r="B14" s="5" t="s">
        <v>57</v>
      </c>
      <c r="C14" s="25">
        <v>27</v>
      </c>
      <c r="E14" s="31"/>
      <c r="F14" s="32"/>
      <c r="G14" s="31"/>
    </row>
    <row r="15" spans="1:7">
      <c r="A15" s="24">
        <v>10</v>
      </c>
      <c r="B15" s="5" t="s">
        <v>58</v>
      </c>
      <c r="C15" s="25">
        <v>27</v>
      </c>
      <c r="E15" s="31"/>
      <c r="F15" s="32"/>
      <c r="G15" s="31"/>
    </row>
    <row r="16" spans="1:7" ht="18" customHeight="1">
      <c r="A16" s="24">
        <v>11</v>
      </c>
      <c r="B16" s="5" t="s">
        <v>56</v>
      </c>
      <c r="C16" s="25">
        <v>25</v>
      </c>
      <c r="E16" s="31"/>
      <c r="F16" s="32"/>
      <c r="G16" s="31"/>
    </row>
    <row r="17" spans="1:7">
      <c r="A17" s="24">
        <v>12</v>
      </c>
      <c r="B17" s="5" t="s">
        <v>60</v>
      </c>
      <c r="C17" s="25">
        <v>24</v>
      </c>
      <c r="E17" s="31"/>
      <c r="F17" s="32"/>
      <c r="G17" s="31"/>
    </row>
    <row r="18" spans="1:7" ht="30">
      <c r="A18" s="24">
        <v>12</v>
      </c>
      <c r="B18" s="5" t="s">
        <v>34</v>
      </c>
      <c r="C18" s="25">
        <v>24</v>
      </c>
      <c r="E18" s="31"/>
      <c r="F18" s="32"/>
      <c r="G18" s="31"/>
    </row>
    <row r="19" spans="1:7">
      <c r="A19" s="24">
        <v>13</v>
      </c>
      <c r="B19" s="5" t="s">
        <v>59</v>
      </c>
      <c r="C19" s="25">
        <v>20</v>
      </c>
      <c r="E19" s="31"/>
      <c r="F19" s="32"/>
      <c r="G19" s="31"/>
    </row>
    <row r="20" spans="1:7">
      <c r="C20" s="23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Оценка  поликлиники </vt:lpstr>
      <vt:lpstr>оценка стационаров</vt:lpstr>
      <vt:lpstr>оценка критерии баллов</vt:lpstr>
      <vt:lpstr>рейтинги по результатам 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2016-02-19T10:47:52Z</dcterms:modified>
</cp:coreProperties>
</file>